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РАБОТА\2026\апрель\ЗАКОН\зак пост. № 183-2 п. 65 (Б26-2)(VIII)\"/>
    </mc:Choice>
  </mc:AlternateContent>
  <bookViews>
    <workbookView xWindow="0" yWindow="0" windowWidth="23040" windowHeight="8832"/>
  </bookViews>
  <sheets>
    <sheet name="после папки 65" sheetId="2" r:id="rId1"/>
  </sheets>
  <definedNames>
    <definedName name="_xlnm.Print_Area" localSheetId="0">'после папки 65'!$A$1:$K$74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1" i="2" l="1"/>
  <c r="K22" i="2"/>
  <c r="K70" i="2" l="1"/>
  <c r="K47" i="2" l="1"/>
  <c r="K46" i="2" s="1"/>
  <c r="K45" i="2"/>
  <c r="K43" i="2"/>
  <c r="K42" i="2" s="1"/>
  <c r="K40" i="2" l="1"/>
  <c r="K38" i="2" s="1"/>
  <c r="K13" i="2" l="1"/>
  <c r="K64" i="2"/>
  <c r="K59" i="2"/>
  <c r="K57" i="2"/>
  <c r="K51" i="2"/>
  <c r="K44" i="2"/>
  <c r="K36" i="2" s="1"/>
  <c r="K55" i="2" l="1"/>
  <c r="K48" i="2" s="1"/>
  <c r="K28" i="2"/>
  <c r="K26" i="2" l="1"/>
  <c r="H26" i="2" s="1"/>
  <c r="D28" i="2" l="1"/>
  <c r="D29" i="2"/>
  <c r="K27" i="2"/>
  <c r="H27" i="2" s="1"/>
  <c r="K29" i="2" l="1"/>
  <c r="H29" i="2" s="1"/>
  <c r="J25" i="2" l="1"/>
  <c r="K33" i="2" l="1"/>
  <c r="H33" i="2" s="1"/>
  <c r="D33" i="2"/>
  <c r="K32" i="2"/>
  <c r="H32" i="2" s="1"/>
  <c r="D32" i="2"/>
  <c r="K31" i="2"/>
  <c r="H31" i="2" s="1"/>
  <c r="D31" i="2"/>
  <c r="K30" i="2"/>
  <c r="H30" i="2" s="1"/>
  <c r="D30" i="2"/>
  <c r="H28" i="2"/>
  <c r="I25" i="2"/>
  <c r="F25" i="2"/>
  <c r="H25" i="2" l="1"/>
  <c r="G25" i="2"/>
  <c r="K25" i="2"/>
</calcChain>
</file>

<file path=xl/sharedStrings.xml><?xml version="1.0" encoding="utf-8"?>
<sst xmlns="http://schemas.openxmlformats.org/spreadsheetml/2006/main" count="137" uniqueCount="109">
  <si>
    <t>ДОХОДЫ ВСЕГО, в том числе:</t>
  </si>
  <si>
    <t>Налог с владельцев транспортных средств, уплачиваемый юридическими лицами</t>
  </si>
  <si>
    <t>РАСХОДЫ ВСЕГО, в том числе:</t>
  </si>
  <si>
    <t>Субсидии местным бюджетам на исполнение программ развития дорожной отрасли ВСЕГО, в т.ч.:</t>
  </si>
  <si>
    <t>Наименование государственной администрации</t>
  </si>
  <si>
    <t>Доли для распределения государственными администрациями субсидий, направленных в местные бюджеты городов и районов</t>
  </si>
  <si>
    <t>Распределение средств для формирования программ развития дорожной отрасли, руб.</t>
  </si>
  <si>
    <t>Источники финансирования расходов по программам развития дорожной отрасли, руб.</t>
  </si>
  <si>
    <t>на государственные дороги</t>
  </si>
  <si>
    <t>на улично-дорожную сеть</t>
  </si>
  <si>
    <t>по автомобильным дорогам общего пользования, находящимся в муниципальной собственности</t>
  </si>
  <si>
    <t>налог с владельцев                                транспортных средств</t>
  </si>
  <si>
    <t>иные поступления в                                          Дорожный фонд</t>
  </si>
  <si>
    <t>г. Днестровска</t>
  </si>
  <si>
    <t>г. Бендеры</t>
  </si>
  <si>
    <t>Григориопольского района и г. Григориополя</t>
  </si>
  <si>
    <t xml:space="preserve">Министерство экономического развития Приднестровской Молдавской Республики </t>
  </si>
  <si>
    <t>а)</t>
  </si>
  <si>
    <t>б)</t>
  </si>
  <si>
    <t>в)</t>
  </si>
  <si>
    <t>г)</t>
  </si>
  <si>
    <t>д)</t>
  </si>
  <si>
    <t>е)</t>
  </si>
  <si>
    <t>ж)</t>
  </si>
  <si>
    <t>з)</t>
  </si>
  <si>
    <t>1.2.</t>
  </si>
  <si>
    <t>1.</t>
  </si>
  <si>
    <t>1.1.</t>
  </si>
  <si>
    <t>Всего субсидий из республиканского бюджета, в том числе:</t>
  </si>
  <si>
    <t>(руб.)</t>
  </si>
  <si>
    <t>Дубоссарского района и г. Дубоссары</t>
  </si>
  <si>
    <t>Каменского района и г. Каменки</t>
  </si>
  <si>
    <t xml:space="preserve">Рыбницкого района и г. Рыбницы </t>
  </si>
  <si>
    <t xml:space="preserve">Слободзейского района и г. Слободзеи </t>
  </si>
  <si>
    <t>Акцизный сбор от реализации газа углеводородного сжиженного, используемого в качестве автомобильного топлива</t>
  </si>
  <si>
    <t xml:space="preserve"> Итого субсидий на исполнение  программ развития                                                       дорожной отрасли, руб.</t>
  </si>
  <si>
    <t>к Закону Приднестровской Молдавской Республики</t>
  </si>
  <si>
    <t>всего</t>
  </si>
  <si>
    <t>Приложение № 8</t>
  </si>
  <si>
    <t>2.2.</t>
  </si>
  <si>
    <t>"О республиканском бюджете на 2026 год"</t>
  </si>
  <si>
    <t>Основные характеристики Дорожного фонда Приднестровской Молдавской Республики на 2026 год</t>
  </si>
  <si>
    <t>Отчисления от налога на доходы организаций в размере 8,0 %</t>
  </si>
  <si>
    <t>Отчисления от единого таможенного платежа в размере 20,08 %</t>
  </si>
  <si>
    <t>Доля для распределения иных                                             поступлений в Дорожный фонд ПМР</t>
  </si>
  <si>
    <r>
      <t xml:space="preserve">для перечисления </t>
    </r>
    <r>
      <rPr>
        <b/>
        <sz val="13"/>
        <rFont val="Times New Roman"/>
        <family val="1"/>
        <charset val="204"/>
      </rPr>
      <t>0,6 %</t>
    </r>
    <r>
      <rPr>
        <sz val="13"/>
        <rFont val="Times New Roman"/>
        <family val="1"/>
        <charset val="204"/>
      </rPr>
      <t xml:space="preserve"> поступлений Дорожного фонда ПМР (за исключением налога с владельцев транспортных средств) на проведение работ по  обследованию мостовых сооружений и на выполнение проектно-изыскательских работ, связанных с содержанием, ремонтом и развитием (строительством, реконструкцией) автомобильных дорог общего пользования и их составных частей, находящихся в государственной и муниципальной собственности, и экспертизе проектно-сметной документации</t>
    </r>
  </si>
  <si>
    <t>2.</t>
  </si>
  <si>
    <t>2.1.</t>
  </si>
  <si>
    <t>№  п/п</t>
  </si>
  <si>
    <t>Резерв средств Дорожного фонда Приднестровской Молдавской Республики*</t>
  </si>
  <si>
    <t>3.</t>
  </si>
  <si>
    <t>Примечание.</t>
  </si>
  <si>
    <t>г. Тирасполя</t>
  </si>
  <si>
    <t>Целевые субсидии государственной администрации Слободзейского района и города Слободзеи на выполнение высотных работ по ремонту железобетонных конструкций мостового сооружения на автомобильной дороге Бычок - Первомайск (Брест - Кишинев - Одесса, км 935)</t>
  </si>
  <si>
    <t>по автомобильным дорогам общего пользования, находящимся  в госуд. собственности                                                   (Приложение № 8.1)</t>
  </si>
  <si>
    <t xml:space="preserve">* Резерв средств Дорожного фонда Приднестровской Молдавской Республики расходуется после внесения изменений в настоящий Закон, определяющих направления расходования данных средств
</t>
  </si>
  <si>
    <r>
      <t xml:space="preserve">для перечисления </t>
    </r>
    <r>
      <rPr>
        <b/>
        <sz val="13"/>
        <rFont val="Times New Roman"/>
        <family val="1"/>
        <charset val="204"/>
      </rPr>
      <t>1,756 %</t>
    </r>
    <r>
      <rPr>
        <sz val="13"/>
        <rFont val="Times New Roman"/>
        <family val="1"/>
        <charset val="204"/>
      </rPr>
      <t xml:space="preserve"> поступлений Дорожного фонда ПМР (за исключением налога с владельцев транспортных средств) на поэтапное погашение задолженности перед организациями дорожной отрасли за выполненные работы и организаций дорожной отрасли перед государственным унитарным предприятием "Дубоссарская ГЭС" </t>
    </r>
  </si>
  <si>
    <r>
      <t>для перечисления</t>
    </r>
    <r>
      <rPr>
        <b/>
        <sz val="13"/>
        <rFont val="Times New Roman"/>
        <family val="1"/>
        <charset val="204"/>
      </rPr>
      <t xml:space="preserve"> 7,5393</t>
    </r>
    <r>
      <rPr>
        <sz val="13"/>
        <rFont val="Times New Roman"/>
        <family val="1"/>
        <charset val="204"/>
      </rPr>
      <t xml:space="preserve"> </t>
    </r>
    <r>
      <rPr>
        <b/>
        <sz val="13"/>
        <rFont val="Times New Roman"/>
        <family val="1"/>
        <charset val="204"/>
      </rPr>
      <t>%</t>
    </r>
    <r>
      <rPr>
        <sz val="13"/>
        <rFont val="Times New Roman"/>
        <family val="1"/>
        <charset val="204"/>
      </rPr>
      <t xml:space="preserve"> поступлений Дорожного фонда ПМР (за исключением налога с владельцев транспортных средств) на оплату потребленной электроэнергии сетей уличного освещения  автомобильных дорог общего пользования, находящихся на балансе государственного унитарного предприятия "Единые распределительные электрические сети", а также на организацию уличного освещения вдоль автомобильных дорог общего пользования, находящихся в государственной и муниципальной собственности </t>
    </r>
  </si>
  <si>
    <t>Дорожного фонда на счете Министерства финансов Приднестровской Молдавской Республики</t>
  </si>
  <si>
    <t>Дорожного фонда на счетах местных бюджетов городов и районов</t>
  </si>
  <si>
    <t>2.3.</t>
  </si>
  <si>
    <t>2.4.</t>
  </si>
  <si>
    <t>3.1.1.</t>
  </si>
  <si>
    <t>3.1.2.</t>
  </si>
  <si>
    <t>Государственная администрация города Тирасполя и города Днестровска</t>
  </si>
  <si>
    <t>Государственная администрация города Бендеры</t>
  </si>
  <si>
    <t>3.2.2.</t>
  </si>
  <si>
    <t>кредиторская задолженность по целевым субсидиям г. Бендеры за счет средств Дорожного фонда на 2025 год</t>
  </si>
  <si>
    <t>3.2.3.</t>
  </si>
  <si>
    <t xml:space="preserve">Государственная администрация Дубоссарского района и города Дубоссары </t>
  </si>
  <si>
    <t>Государственная администрация Григориопольского района и города Григориополя</t>
  </si>
  <si>
    <t>3.2.4.</t>
  </si>
  <si>
    <t>3.2.5.</t>
  </si>
  <si>
    <t>Государственная администрация Рыбницкого района и города Рыбницы</t>
  </si>
  <si>
    <t>3.2.6.</t>
  </si>
  <si>
    <t xml:space="preserve">Государственная администрация Каменского района и города Каменки </t>
  </si>
  <si>
    <t>3.3.</t>
  </si>
  <si>
    <t>за счет остатков Дорожного фонда на счетах местных бюджетов городов и районов по состоянию на 01.01.2025 года, ВСЕГО, в том числе по государственным администрациям:</t>
  </si>
  <si>
    <t>Государственная администрация города Днестровска</t>
  </si>
  <si>
    <t>направляются на выполнение дорожных работ по муниципальным дорогам</t>
  </si>
  <si>
    <t>направляются на выполнение дорожных работ по государственным дорогам</t>
  </si>
  <si>
    <t>3.4.</t>
  </si>
  <si>
    <t xml:space="preserve">а) </t>
  </si>
  <si>
    <t>направляются на оплату неисполненных договорных обязательств по финансированию предпроектного обследования автомобильных мостов в городе Тирасполе (мост по улице Шевченко, мост через реку Днестр) и путепровода на а/д Брест - Кишинёв - Одесса, км 934 (мост через ж/д Тирасполь – Новосавицкая)</t>
  </si>
  <si>
    <t>Переходящие остатки по состоянию на 01.01.2026 г.</t>
  </si>
  <si>
    <t xml:space="preserve">На  выплату заработной платы по подстатьям экономической классификации расходов бюджетов «Оплата труда» (код 110100), «Начисления на оплату труда (страховые взносы на государственное социальное страхование граждан)» (код 110200), «Денежная компенсация (взамен продовольственного пайка)» (код 111055) </t>
  </si>
  <si>
    <t>4.</t>
  </si>
  <si>
    <t>"О внесении изменений и дополнений</t>
  </si>
  <si>
    <t>в Закон Приднестровской Молдавской Республики</t>
  </si>
  <si>
    <t>3.1.3.</t>
  </si>
  <si>
    <t xml:space="preserve">Целевые субсидии государственной администрации Григориопольского района и города Григориополя на ликвидацию аварийных ситуаций по автомобильной дороге (обход г. Григориополя) </t>
  </si>
  <si>
    <t>3.5.</t>
  </si>
  <si>
    <t>3.1.4.</t>
  </si>
  <si>
    <t>3.2.</t>
  </si>
  <si>
    <t>3.1.</t>
  </si>
  <si>
    <t>Целевые субсидии государственным администрациям на погашение санкционированной кредиторской задолженности и на оплату неисполненных договорных обязательств за 2025 год за счет остатков средств на счете Министертсва финансов ПМР на 01.01.2026 года, с учетом остатков на счетах местных бюджетов ВСЕГО, в том числе:</t>
  </si>
  <si>
    <t>кредиторская задолженность по автомобильным дорогам общего пользования, находящимся в государственной собственности</t>
  </si>
  <si>
    <t>кредиторская задолженность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</si>
  <si>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муниципальной собственности</t>
  </si>
  <si>
    <t>направляются на погашение кредиторской задолженности по автомобильным дорогам общего пользования, находящимся в государственной собственности</t>
  </si>
  <si>
    <t>направляются на погашение кредиторской задолженности на оплату потребленной электроэнергии сетей уличного освещения  автомобильных дорог общего пользования, находящимся на балансе государственного унитарного предприятия "Единые распределительные электрические сети"</t>
  </si>
  <si>
    <t>Целевые субсидии Министерству экономического развития Приднестровской Молдавской Республики  на погашение санкционированной кредиторской задолженности и на оплату неисполненных договорных обязательств за 2025 год за счет остатков средств на счете Министертсва финаннсов ПМР на 01.01.2026 года, ВСЕГО, в том числе:</t>
  </si>
  <si>
    <t>3.1.4.1.</t>
  </si>
  <si>
    <t>3.1.4.2.</t>
  </si>
  <si>
    <t>3.1.4.3.</t>
  </si>
  <si>
    <t>3.1.4.4.</t>
  </si>
  <si>
    <t>3.1.4.5.</t>
  </si>
  <si>
    <t>Приложение № 16</t>
  </si>
  <si>
    <t>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</si>
</sst>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9" x14ac:knownFonts="1">
    <font>
      <sz val="11"/>
      <color theme="1"/>
      <name val="Calibri"/>
      <family val="2"/>
      <charset val="204"/>
      <scheme val="minor"/>
    </font>
    <font>
      <sz val="11"/>
      <color theme="1"/>
      <name val="Calibri"/>
      <family val="2"/>
      <charset val="204"/>
      <scheme val="minor"/>
    </font>
    <font>
      <sz val="10"/>
      <name val="Times New Roman"/>
      <family val="1"/>
      <charset val="204"/>
    </font>
    <font>
      <b/>
      <sz val="12"/>
      <name val="Times New Roman"/>
      <family val="1"/>
      <charset val="204"/>
    </font>
    <font>
      <sz val="12"/>
      <name val="Times New Roman"/>
      <family val="1"/>
      <charset val="204"/>
    </font>
    <font>
      <sz val="13"/>
      <name val="Times New Roman"/>
      <family val="1"/>
      <charset val="204"/>
    </font>
    <font>
      <b/>
      <sz val="13"/>
      <name val="Times New Roman"/>
      <family val="1"/>
      <charset val="204"/>
    </font>
    <font>
      <sz val="13"/>
      <color theme="1"/>
      <name val="Calibri"/>
      <family val="2"/>
      <charset val="204"/>
      <scheme val="minor"/>
    </font>
    <font>
      <b/>
      <sz val="11"/>
      <color theme="1"/>
      <name val="Calibri"/>
      <family val="2"/>
      <charset val="204"/>
      <scheme val="minor"/>
    </font>
    <font>
      <sz val="10"/>
      <name val="Arial Cyr"/>
      <charset val="204"/>
    </font>
    <font>
      <sz val="12"/>
      <color theme="1"/>
      <name val="Times New Roman"/>
      <family val="1"/>
      <charset val="204"/>
    </font>
    <font>
      <i/>
      <sz val="13"/>
      <name val="Times New Roman"/>
      <family val="1"/>
      <charset val="204"/>
    </font>
    <font>
      <i/>
      <sz val="11"/>
      <color theme="1"/>
      <name val="Calibri"/>
      <family val="2"/>
      <charset val="204"/>
      <scheme val="minor"/>
    </font>
    <font>
      <b/>
      <sz val="13"/>
      <color theme="1"/>
      <name val="Times New Roman"/>
      <family val="1"/>
      <charset val="204"/>
    </font>
    <font>
      <sz val="13"/>
      <color theme="1"/>
      <name val="Times New Roman"/>
      <family val="1"/>
      <charset val="204"/>
    </font>
    <font>
      <b/>
      <sz val="12"/>
      <color rgb="FFFF0000"/>
      <name val="Times New Roman"/>
      <family val="1"/>
      <charset val="204"/>
    </font>
    <font>
      <sz val="11"/>
      <name val="Times New Roman"/>
      <family val="1"/>
      <charset val="204"/>
    </font>
    <font>
      <b/>
      <sz val="11"/>
      <name val="Times New Roman"/>
      <family val="1"/>
      <charset val="204"/>
    </font>
    <font>
      <i/>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9" fillId="0" borderId="0"/>
  </cellStyleXfs>
  <cellXfs count="84">
    <xf numFmtId="0" fontId="0" fillId="0" borderId="0" xfId="0"/>
    <xf numFmtId="0" fontId="2" fillId="0" borderId="0" xfId="1" applyFont="1" applyAlignment="1">
      <alignment vertical="center" wrapText="1"/>
    </xf>
    <xf numFmtId="0" fontId="2" fillId="0" borderId="0" xfId="1" applyFont="1" applyFill="1" applyAlignment="1">
      <alignment vertical="center" wrapText="1"/>
    </xf>
    <xf numFmtId="0" fontId="4" fillId="0" borderId="0" xfId="1" applyFont="1" applyAlignment="1">
      <alignment vertical="center" wrapText="1"/>
    </xf>
    <xf numFmtId="0" fontId="3" fillId="0" borderId="0" xfId="1" applyFont="1" applyAlignment="1">
      <alignment vertical="center" wrapText="1"/>
    </xf>
    <xf numFmtId="3" fontId="4" fillId="0" borderId="0" xfId="1" applyNumberFormat="1" applyFont="1" applyAlignment="1">
      <alignment vertical="center" wrapText="1"/>
    </xf>
    <xf numFmtId="0" fontId="5" fillId="0" borderId="0" xfId="1" applyFont="1" applyAlignment="1">
      <alignment horizontal="right" vertical="center" wrapText="1"/>
    </xf>
    <xf numFmtId="0" fontId="5" fillId="0" borderId="0" xfId="1" applyFont="1" applyFill="1" applyAlignment="1">
      <alignment vertical="center" wrapText="1"/>
    </xf>
    <xf numFmtId="0" fontId="5" fillId="0" borderId="0" xfId="1" applyFont="1" applyFill="1" applyAlignment="1">
      <alignment horizontal="righ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right" vertical="center" wrapText="1"/>
    </xf>
    <xf numFmtId="3" fontId="6" fillId="0" borderId="1" xfId="0" applyNumberFormat="1" applyFont="1" applyFill="1" applyBorder="1" applyAlignment="1">
      <alignment horizontal="right" vertical="center" wrapText="1"/>
    </xf>
    <xf numFmtId="10" fontId="5" fillId="0" borderId="1" xfId="1" applyNumberFormat="1" applyFont="1" applyFill="1" applyBorder="1" applyAlignment="1">
      <alignment horizontal="right" vertical="center" wrapText="1"/>
    </xf>
    <xf numFmtId="9" fontId="5" fillId="0" borderId="1" xfId="1"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0" fontId="5" fillId="0" borderId="1" xfId="1" applyFont="1" applyFill="1" applyBorder="1" applyAlignment="1">
      <alignment vertical="center" wrapText="1"/>
    </xf>
    <xf numFmtId="10" fontId="5" fillId="0" borderId="0" xfId="2" applyNumberFormat="1" applyFont="1" applyFill="1" applyBorder="1" applyAlignment="1">
      <alignment horizontal="right" vertical="center" wrapText="1"/>
    </xf>
    <xf numFmtId="0" fontId="4" fillId="0" borderId="0" xfId="1" applyFont="1" applyFill="1" applyBorder="1" applyAlignment="1">
      <alignment vertical="center" wrapText="1"/>
    </xf>
    <xf numFmtId="0" fontId="3" fillId="0" borderId="0" xfId="1" applyFont="1" applyFill="1" applyBorder="1" applyAlignment="1">
      <alignment vertical="center" wrapText="1"/>
    </xf>
    <xf numFmtId="3" fontId="4" fillId="0" borderId="0" xfId="1" applyNumberFormat="1" applyFont="1" applyFill="1" applyBorder="1" applyAlignment="1">
      <alignment vertical="center" wrapText="1"/>
    </xf>
    <xf numFmtId="4" fontId="4" fillId="0" borderId="0" xfId="1" applyNumberFormat="1" applyFont="1" applyFill="1" applyBorder="1" applyAlignment="1">
      <alignment vertical="center" wrapText="1"/>
    </xf>
    <xf numFmtId="3" fontId="5" fillId="0" borderId="0" xfId="0" applyNumberFormat="1" applyFont="1" applyFill="1" applyBorder="1" applyAlignment="1">
      <alignment horizontal="right" vertical="center" wrapText="1"/>
    </xf>
    <xf numFmtId="10" fontId="5" fillId="0" borderId="0" xfId="1" applyNumberFormat="1" applyFont="1" applyFill="1" applyBorder="1" applyAlignment="1">
      <alignment vertical="center" wrapText="1"/>
    </xf>
    <xf numFmtId="3" fontId="5" fillId="0" borderId="1" xfId="1" applyNumberFormat="1" applyFont="1" applyFill="1" applyBorder="1" applyAlignment="1">
      <alignment vertical="center" wrapText="1"/>
    </xf>
    <xf numFmtId="3" fontId="4" fillId="0" borderId="1" xfId="1" applyNumberFormat="1" applyFont="1" applyFill="1" applyBorder="1" applyAlignment="1">
      <alignment vertical="center" wrapText="1"/>
    </xf>
    <xf numFmtId="10" fontId="5" fillId="0" borderId="1" xfId="1" applyNumberFormat="1" applyFont="1" applyFill="1" applyBorder="1" applyAlignment="1">
      <alignment vertical="center" wrapText="1"/>
    </xf>
    <xf numFmtId="0" fontId="3" fillId="0" borderId="0" xfId="1" applyFont="1" applyAlignment="1">
      <alignment wrapText="1"/>
    </xf>
    <xf numFmtId="0" fontId="3" fillId="0" borderId="0" xfId="1" applyFont="1" applyFill="1" applyBorder="1" applyAlignment="1">
      <alignment wrapText="1"/>
    </xf>
    <xf numFmtId="3" fontId="3" fillId="0" borderId="0" xfId="1" applyNumberFormat="1" applyFont="1" applyFill="1" applyBorder="1" applyAlignment="1">
      <alignment vertical="center" wrapText="1"/>
    </xf>
    <xf numFmtId="9" fontId="6" fillId="0" borderId="1" xfId="1" applyNumberFormat="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5" fillId="0" borderId="0" xfId="1" applyFont="1" applyAlignment="1">
      <alignment vertical="center" wrapText="1"/>
    </xf>
    <xf numFmtId="0" fontId="4" fillId="0" borderId="1" xfId="1" applyFont="1" applyFill="1" applyBorder="1" applyAlignment="1">
      <alignment horizontal="center" vertical="center" textRotation="90" wrapText="1"/>
    </xf>
    <xf numFmtId="2" fontId="4" fillId="0" borderId="1" xfId="1" applyNumberFormat="1" applyFont="1" applyFill="1" applyBorder="1" applyAlignment="1">
      <alignment horizontal="center" vertical="center" textRotation="90" wrapText="1"/>
    </xf>
    <xf numFmtId="0" fontId="8" fillId="0" borderId="0" xfId="0" applyFont="1" applyBorder="1" applyAlignment="1">
      <alignment vertical="center" wrapText="1"/>
    </xf>
    <xf numFmtId="0" fontId="0" fillId="0" borderId="0" xfId="0" applyBorder="1" applyAlignment="1">
      <alignment vertical="center" wrapText="1"/>
    </xf>
    <xf numFmtId="0" fontId="3" fillId="0" borderId="0" xfId="1" applyFont="1" applyAlignment="1">
      <alignment vertical="center" wrapText="1"/>
    </xf>
    <xf numFmtId="0" fontId="3" fillId="0" borderId="0" xfId="0" applyFont="1" applyBorder="1" applyAlignment="1">
      <alignment horizontal="left" vertical="center" wrapText="1"/>
    </xf>
    <xf numFmtId="3" fontId="10" fillId="0" borderId="0" xfId="0" applyNumberFormat="1" applyFont="1" applyBorder="1" applyAlignment="1">
      <alignment vertical="center" wrapText="1"/>
    </xf>
    <xf numFmtId="3" fontId="5" fillId="0" borderId="0" xfId="1" applyNumberFormat="1" applyFont="1" applyAlignment="1">
      <alignment vertical="center" wrapText="1"/>
    </xf>
    <xf numFmtId="0" fontId="5" fillId="0" borderId="1" xfId="1" applyFont="1" applyFill="1" applyBorder="1" applyAlignment="1">
      <alignment horizontal="left" vertical="center" wrapText="1"/>
    </xf>
    <xf numFmtId="0" fontId="5" fillId="0" borderId="1" xfId="1" applyFont="1" applyFill="1" applyBorder="1" applyAlignment="1">
      <alignment horizontal="center" vertical="center" textRotation="90" wrapText="1"/>
    </xf>
    <xf numFmtId="3" fontId="13" fillId="0" borderId="1" xfId="0" applyNumberFormat="1" applyFont="1" applyFill="1" applyBorder="1" applyAlignment="1">
      <alignment vertical="center" wrapText="1"/>
    </xf>
    <xf numFmtId="3" fontId="14" fillId="0" borderId="1" xfId="0" applyNumberFormat="1" applyFont="1" applyFill="1" applyBorder="1" applyAlignment="1">
      <alignment vertical="center" wrapText="1"/>
    </xf>
    <xf numFmtId="3" fontId="6" fillId="0" borderId="1" xfId="1" applyNumberFormat="1" applyFont="1" applyFill="1" applyBorder="1" applyAlignment="1">
      <alignment horizontal="right" vertical="center" wrapText="1"/>
    </xf>
    <xf numFmtId="3" fontId="5" fillId="0" borderId="1" xfId="1" applyNumberFormat="1" applyFont="1" applyFill="1" applyBorder="1" applyAlignment="1">
      <alignment horizontal="right" vertical="center" wrapText="1"/>
    </xf>
    <xf numFmtId="3" fontId="6" fillId="0" borderId="1" xfId="1" applyNumberFormat="1" applyFont="1" applyFill="1" applyBorder="1" applyAlignment="1">
      <alignment horizontal="right" wrapText="1"/>
    </xf>
    <xf numFmtId="3" fontId="3" fillId="0" borderId="1"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6" fillId="0" borderId="1" xfId="1" applyNumberFormat="1" applyFont="1" applyFill="1" applyBorder="1" applyAlignment="1">
      <alignment vertical="center" wrapText="1"/>
    </xf>
    <xf numFmtId="3" fontId="3" fillId="0" borderId="0" xfId="1" applyNumberFormat="1" applyFont="1" applyAlignment="1">
      <alignment vertical="center" wrapText="1"/>
    </xf>
    <xf numFmtId="16" fontId="3" fillId="0" borderId="0" xfId="1" applyNumberFormat="1" applyFont="1" applyAlignment="1">
      <alignment vertical="center" wrapText="1"/>
    </xf>
    <xf numFmtId="0" fontId="15" fillId="0" borderId="0" xfId="1" applyFont="1" applyAlignment="1">
      <alignment vertical="center" wrapText="1"/>
    </xf>
    <xf numFmtId="0" fontId="4" fillId="0" borderId="0" xfId="1" applyFont="1" applyFill="1" applyAlignment="1">
      <alignment vertical="center" wrapText="1"/>
    </xf>
    <xf numFmtId="3" fontId="10" fillId="0" borderId="0" xfId="0" applyNumberFormat="1" applyFont="1" applyAlignment="1">
      <alignment horizontal="right" vertical="center"/>
    </xf>
    <xf numFmtId="49" fontId="16" fillId="0" borderId="1" xfId="1" applyNumberFormat="1" applyFont="1" applyFill="1" applyBorder="1" applyAlignment="1">
      <alignment horizontal="center" vertical="center" wrapText="1"/>
    </xf>
    <xf numFmtId="49" fontId="16" fillId="0" borderId="1" xfId="1" applyNumberFormat="1" applyFont="1" applyFill="1" applyBorder="1" applyAlignment="1">
      <alignment vertical="center" wrapText="1"/>
    </xf>
    <xf numFmtId="0" fontId="17" fillId="0" borderId="1" xfId="1" applyFont="1" applyFill="1" applyBorder="1" applyAlignment="1">
      <alignment horizontal="center" vertical="center" wrapText="1"/>
    </xf>
    <xf numFmtId="3" fontId="16" fillId="0" borderId="1" xfId="1" applyNumberFormat="1" applyFont="1" applyFill="1" applyBorder="1" applyAlignment="1">
      <alignment horizontal="center" vertical="center" wrapText="1"/>
    </xf>
    <xf numFmtId="49" fontId="17" fillId="0" borderId="1"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0" fontId="11" fillId="0" borderId="1" xfId="1" applyFont="1" applyFill="1" applyBorder="1" applyAlignment="1">
      <alignment horizontal="left" vertical="center" wrapText="1"/>
    </xf>
    <xf numFmtId="0" fontId="12" fillId="0" borderId="1" xfId="0" applyFont="1" applyBorder="1" applyAlignment="1">
      <alignment horizontal="left" vertical="center" wrapText="1"/>
    </xf>
    <xf numFmtId="0" fontId="6" fillId="0" borderId="1" xfId="1" applyFont="1" applyBorder="1" applyAlignment="1">
      <alignment horizontal="left" vertical="center" wrapText="1"/>
    </xf>
    <xf numFmtId="0" fontId="7" fillId="0" borderId="1" xfId="0" applyFont="1" applyBorder="1" applyAlignment="1">
      <alignment horizontal="left" vertical="center" wrapText="1"/>
    </xf>
    <xf numFmtId="0" fontId="0" fillId="0" borderId="1" xfId="0" applyBorder="1" applyAlignment="1">
      <alignment horizontal="left" vertical="center" wrapText="1"/>
    </xf>
    <xf numFmtId="0" fontId="5"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1" applyFont="1" applyFill="1" applyBorder="1" applyAlignment="1">
      <alignment vertical="center" wrapText="1"/>
    </xf>
    <xf numFmtId="0" fontId="0" fillId="0" borderId="1" xfId="0" applyBorder="1" applyAlignment="1">
      <alignment vertical="center" wrapText="1"/>
    </xf>
    <xf numFmtId="0" fontId="5" fillId="0" borderId="1" xfId="1" applyFont="1" applyFill="1" applyBorder="1" applyAlignment="1">
      <alignment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4" fillId="0" borderId="0" xfId="1" applyFont="1" applyAlignment="1">
      <alignment horizontal="left" vertical="center" wrapText="1"/>
    </xf>
    <xf numFmtId="0" fontId="4" fillId="0" borderId="0" xfId="1" applyFont="1" applyAlignment="1">
      <alignment horizontal="left" vertical="top" wrapText="1"/>
    </xf>
    <xf numFmtId="0" fontId="4" fillId="0" borderId="0" xfId="1" applyFont="1" applyAlignment="1">
      <alignment horizontal="right" vertical="center" wrapText="1"/>
    </xf>
    <xf numFmtId="0" fontId="6" fillId="0" borderId="0" xfId="1" applyFont="1" applyAlignment="1">
      <alignment horizontal="center" vertical="center" wrapText="1"/>
    </xf>
    <xf numFmtId="0" fontId="6" fillId="0" borderId="1" xfId="1" applyFont="1" applyFill="1" applyBorder="1" applyAlignment="1">
      <alignment horizontal="left" wrapText="1"/>
    </xf>
    <xf numFmtId="0" fontId="16" fillId="0" borderId="1" xfId="1" applyFont="1" applyFill="1" applyBorder="1" applyAlignment="1">
      <alignment horizontal="center" vertical="center" wrapText="1"/>
    </xf>
    <xf numFmtId="49" fontId="17" fillId="0" borderId="1" xfId="1"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Fill="1" applyBorder="1" applyAlignment="1">
      <alignment horizontal="left" vertical="center" wrapText="1"/>
    </xf>
  </cellXfs>
  <cellStyles count="6">
    <cellStyle name="Обычный" xfId="0" builtinId="0"/>
    <cellStyle name="Обычный 2 2" xfId="1"/>
    <cellStyle name="Обычный 2 3" xfId="5"/>
    <cellStyle name="Обычный 3" xfId="3"/>
    <cellStyle name="Процентный 2 2" xfId="2"/>
    <cellStyle name="Финансовый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04"/>
  <sheetViews>
    <sheetView tabSelected="1" showWhiteSpace="0" view="pageBreakPreview" topLeftCell="A37" zoomScale="90" zoomScaleNormal="90" zoomScaleSheetLayoutView="90" workbookViewId="0">
      <selection activeCell="A50" sqref="A50"/>
    </sheetView>
  </sheetViews>
  <sheetFormatPr defaultColWidth="9.109375" defaultRowHeight="13.2" x14ac:dyDescent="0.3"/>
  <cols>
    <col min="1" max="1" width="7.44140625" style="2" customWidth="1"/>
    <col min="2" max="2" width="72.109375" style="1" customWidth="1"/>
    <col min="3" max="6" width="14.6640625" style="1" customWidth="1"/>
    <col min="7" max="10" width="18.6640625" style="1" customWidth="1"/>
    <col min="11" max="11" width="14.33203125" style="1" customWidth="1"/>
    <col min="12" max="12" width="20.88671875" style="1" bestFit="1" customWidth="1"/>
    <col min="13" max="13" width="11.5546875" style="1" customWidth="1"/>
    <col min="14" max="14" width="15.44140625" style="1" customWidth="1"/>
    <col min="15" max="15" width="14" style="1" customWidth="1"/>
    <col min="16" max="16" width="11.6640625" style="1" customWidth="1"/>
    <col min="17" max="17" width="13" style="1" bestFit="1" customWidth="1"/>
    <col min="18" max="18" width="9.109375" style="1"/>
    <col min="19" max="19" width="13.5546875" style="1" bestFit="1" customWidth="1"/>
    <col min="20" max="20" width="11.88671875" style="1" bestFit="1" customWidth="1"/>
    <col min="21" max="21" width="13" style="1" bestFit="1" customWidth="1"/>
    <col min="22" max="16384" width="9.109375" style="1"/>
  </cols>
  <sheetData>
    <row r="1" spans="1:12" ht="15.6" x14ac:dyDescent="0.3">
      <c r="A1" s="53"/>
      <c r="B1" s="3"/>
      <c r="C1" s="3"/>
      <c r="D1" s="3"/>
      <c r="E1" s="3"/>
      <c r="F1" s="3"/>
      <c r="G1" s="3"/>
      <c r="H1" s="3"/>
      <c r="I1" s="3"/>
      <c r="J1" s="3"/>
      <c r="K1" s="54" t="s">
        <v>107</v>
      </c>
    </row>
    <row r="2" spans="1:12" ht="15.6" x14ac:dyDescent="0.3">
      <c r="A2" s="53"/>
      <c r="B2" s="3"/>
      <c r="C2" s="3"/>
      <c r="D2" s="3"/>
      <c r="E2" s="3"/>
      <c r="F2" s="3"/>
      <c r="G2" s="3"/>
      <c r="H2" s="3"/>
      <c r="I2" s="3"/>
      <c r="J2" s="3"/>
      <c r="K2" s="54" t="s">
        <v>36</v>
      </c>
    </row>
    <row r="3" spans="1:12" ht="15.6" x14ac:dyDescent="0.3">
      <c r="A3" s="53"/>
      <c r="B3" s="3"/>
      <c r="C3" s="3"/>
      <c r="D3" s="3"/>
      <c r="E3" s="3"/>
      <c r="F3" s="3"/>
      <c r="G3" s="3"/>
      <c r="H3" s="3"/>
      <c r="I3" s="3"/>
      <c r="J3" s="3"/>
      <c r="K3" s="54" t="s">
        <v>87</v>
      </c>
    </row>
    <row r="4" spans="1:12" ht="15.6" x14ac:dyDescent="0.3">
      <c r="A4" s="53"/>
      <c r="B4" s="3"/>
      <c r="C4" s="3"/>
      <c r="D4" s="3"/>
      <c r="E4" s="3"/>
      <c r="F4" s="3"/>
      <c r="G4" s="3"/>
      <c r="H4" s="3"/>
      <c r="I4" s="3"/>
      <c r="J4" s="3"/>
      <c r="K4" s="54" t="s">
        <v>88</v>
      </c>
    </row>
    <row r="5" spans="1:12" ht="15.6" x14ac:dyDescent="0.3">
      <c r="A5" s="53"/>
      <c r="B5" s="3"/>
      <c r="C5" s="3"/>
      <c r="D5" s="3"/>
      <c r="E5" s="3"/>
      <c r="F5" s="3"/>
      <c r="G5" s="3"/>
      <c r="H5" s="3"/>
      <c r="I5" s="3"/>
      <c r="J5" s="3"/>
      <c r="K5" s="54" t="s">
        <v>40</v>
      </c>
    </row>
    <row r="6" spans="1:12" ht="15.6" x14ac:dyDescent="0.3">
      <c r="A6" s="53"/>
      <c r="B6" s="3"/>
      <c r="C6" s="3"/>
      <c r="D6" s="3"/>
      <c r="E6" s="3"/>
      <c r="F6" s="3"/>
      <c r="G6" s="3"/>
      <c r="H6" s="3"/>
      <c r="I6" s="3"/>
      <c r="J6" s="3"/>
      <c r="K6" s="3"/>
    </row>
    <row r="7" spans="1:12" s="3" customFormat="1" ht="15.6" x14ac:dyDescent="0.3">
      <c r="A7" s="77" t="s">
        <v>38</v>
      </c>
      <c r="B7" s="77"/>
      <c r="C7" s="77"/>
      <c r="D7" s="77"/>
      <c r="E7" s="77"/>
      <c r="F7" s="77"/>
      <c r="G7" s="77"/>
      <c r="H7" s="77"/>
      <c r="I7" s="77"/>
      <c r="J7" s="77"/>
      <c r="K7" s="77"/>
    </row>
    <row r="8" spans="1:12" s="3" customFormat="1" ht="15.6" x14ac:dyDescent="0.3">
      <c r="A8" s="77" t="s">
        <v>36</v>
      </c>
      <c r="B8" s="77"/>
      <c r="C8" s="77"/>
      <c r="D8" s="77"/>
      <c r="E8" s="77"/>
      <c r="F8" s="77"/>
      <c r="G8" s="77"/>
      <c r="H8" s="77"/>
      <c r="I8" s="77"/>
      <c r="J8" s="77"/>
      <c r="K8" s="77"/>
    </row>
    <row r="9" spans="1:12" s="3" customFormat="1" ht="15.6" x14ac:dyDescent="0.3">
      <c r="A9" s="77" t="s">
        <v>40</v>
      </c>
      <c r="B9" s="77"/>
      <c r="C9" s="77"/>
      <c r="D9" s="77"/>
      <c r="E9" s="77"/>
      <c r="F9" s="77"/>
      <c r="G9" s="77"/>
      <c r="H9" s="77"/>
      <c r="I9" s="77"/>
      <c r="J9" s="77"/>
      <c r="K9" s="77"/>
    </row>
    <row r="10" spans="1:12" ht="9" customHeight="1" x14ac:dyDescent="0.3">
      <c r="A10" s="6"/>
      <c r="B10" s="6"/>
      <c r="C10" s="6"/>
      <c r="D10" s="6"/>
      <c r="E10" s="6"/>
      <c r="F10" s="6"/>
      <c r="G10" s="6"/>
      <c r="H10" s="6"/>
      <c r="I10" s="6"/>
      <c r="J10" s="6"/>
      <c r="K10" s="6"/>
    </row>
    <row r="11" spans="1:12" ht="16.8" x14ac:dyDescent="0.3">
      <c r="A11" s="78" t="s">
        <v>41</v>
      </c>
      <c r="B11" s="78"/>
      <c r="C11" s="78"/>
      <c r="D11" s="78"/>
      <c r="E11" s="78"/>
      <c r="F11" s="78"/>
      <c r="G11" s="78"/>
      <c r="H11" s="78"/>
      <c r="I11" s="78"/>
      <c r="J11" s="78"/>
      <c r="K11" s="78"/>
    </row>
    <row r="12" spans="1:12" ht="16.8" x14ac:dyDescent="0.3">
      <c r="A12" s="7"/>
      <c r="B12" s="7"/>
      <c r="C12" s="7"/>
      <c r="D12" s="7"/>
      <c r="E12" s="7"/>
      <c r="F12" s="7"/>
      <c r="G12" s="7"/>
      <c r="H12" s="7"/>
      <c r="I12" s="7"/>
      <c r="J12" s="7"/>
      <c r="K12" s="8" t="s">
        <v>29</v>
      </c>
    </row>
    <row r="13" spans="1:12" ht="16.8" x14ac:dyDescent="0.3">
      <c r="A13" s="57" t="s">
        <v>26</v>
      </c>
      <c r="B13" s="69" t="s">
        <v>84</v>
      </c>
      <c r="C13" s="70"/>
      <c r="D13" s="70"/>
      <c r="E13" s="70"/>
      <c r="F13" s="70"/>
      <c r="G13" s="70"/>
      <c r="H13" s="70"/>
      <c r="I13" s="70"/>
      <c r="J13" s="70"/>
      <c r="K13" s="42">
        <f>K14+K15</f>
        <v>60579719</v>
      </c>
      <c r="L13" s="34"/>
    </row>
    <row r="14" spans="1:12" ht="16.8" x14ac:dyDescent="0.3">
      <c r="A14" s="58" t="s">
        <v>27</v>
      </c>
      <c r="B14" s="71" t="s">
        <v>58</v>
      </c>
      <c r="C14" s="70"/>
      <c r="D14" s="70"/>
      <c r="E14" s="70"/>
      <c r="F14" s="70"/>
      <c r="G14" s="70"/>
      <c r="H14" s="70"/>
      <c r="I14" s="70"/>
      <c r="J14" s="70"/>
      <c r="K14" s="43">
        <v>59739580</v>
      </c>
      <c r="L14" s="35"/>
    </row>
    <row r="15" spans="1:12" ht="16.8" x14ac:dyDescent="0.3">
      <c r="A15" s="58" t="s">
        <v>25</v>
      </c>
      <c r="B15" s="71" t="s">
        <v>59</v>
      </c>
      <c r="C15" s="70"/>
      <c r="D15" s="70"/>
      <c r="E15" s="70"/>
      <c r="F15" s="70"/>
      <c r="G15" s="70"/>
      <c r="H15" s="70"/>
      <c r="I15" s="70"/>
      <c r="J15" s="70"/>
      <c r="K15" s="43">
        <v>840139</v>
      </c>
      <c r="L15" s="38"/>
    </row>
    <row r="16" spans="1:12" s="4" customFormat="1" ht="16.8" x14ac:dyDescent="0.3">
      <c r="A16" s="57" t="s">
        <v>46</v>
      </c>
      <c r="B16" s="67" t="s">
        <v>0</v>
      </c>
      <c r="C16" s="67"/>
      <c r="D16" s="67"/>
      <c r="E16" s="67"/>
      <c r="F16" s="67"/>
      <c r="G16" s="67"/>
      <c r="H16" s="67"/>
      <c r="I16" s="67"/>
      <c r="J16" s="67"/>
      <c r="K16" s="44">
        <v>272504467</v>
      </c>
      <c r="L16" s="50"/>
    </row>
    <row r="17" spans="1:21" s="3" customFormat="1" ht="16.8" x14ac:dyDescent="0.3">
      <c r="A17" s="58" t="s">
        <v>47</v>
      </c>
      <c r="B17" s="66" t="s">
        <v>1</v>
      </c>
      <c r="C17" s="66"/>
      <c r="D17" s="66"/>
      <c r="E17" s="66"/>
      <c r="F17" s="66"/>
      <c r="G17" s="66"/>
      <c r="H17" s="66"/>
      <c r="I17" s="66"/>
      <c r="J17" s="66"/>
      <c r="K17" s="45">
        <v>15158654</v>
      </c>
    </row>
    <row r="18" spans="1:21" s="3" customFormat="1" ht="16.8" x14ac:dyDescent="0.3">
      <c r="A18" s="58" t="s">
        <v>39</v>
      </c>
      <c r="B18" s="66" t="s">
        <v>42</v>
      </c>
      <c r="C18" s="66"/>
      <c r="D18" s="66"/>
      <c r="E18" s="66"/>
      <c r="F18" s="66"/>
      <c r="G18" s="66"/>
      <c r="H18" s="66"/>
      <c r="I18" s="66"/>
      <c r="J18" s="66"/>
      <c r="K18" s="45">
        <v>88591440</v>
      </c>
      <c r="M18" s="17"/>
      <c r="N18" s="17"/>
      <c r="O18" s="17"/>
      <c r="P18" s="17"/>
      <c r="Q18" s="17"/>
      <c r="R18" s="17"/>
      <c r="S18" s="17"/>
      <c r="T18" s="17"/>
      <c r="U18" s="17"/>
    </row>
    <row r="19" spans="1:21" s="3" customFormat="1" ht="16.8" x14ac:dyDescent="0.3">
      <c r="A19" s="58" t="s">
        <v>60</v>
      </c>
      <c r="B19" s="66" t="s">
        <v>43</v>
      </c>
      <c r="C19" s="66"/>
      <c r="D19" s="66"/>
      <c r="E19" s="66"/>
      <c r="F19" s="66"/>
      <c r="G19" s="66"/>
      <c r="H19" s="66"/>
      <c r="I19" s="66"/>
      <c r="J19" s="66"/>
      <c r="K19" s="45">
        <v>168313008</v>
      </c>
      <c r="M19" s="19"/>
      <c r="N19" s="17"/>
      <c r="O19" s="17"/>
      <c r="P19" s="17"/>
      <c r="Q19" s="17"/>
      <c r="R19" s="17"/>
      <c r="S19" s="17"/>
      <c r="T19" s="17"/>
      <c r="U19" s="17"/>
    </row>
    <row r="20" spans="1:21" s="3" customFormat="1" ht="16.8" x14ac:dyDescent="0.3">
      <c r="A20" s="58" t="s">
        <v>61</v>
      </c>
      <c r="B20" s="66" t="s">
        <v>34</v>
      </c>
      <c r="C20" s="66"/>
      <c r="D20" s="66"/>
      <c r="E20" s="66"/>
      <c r="F20" s="66"/>
      <c r="G20" s="66"/>
      <c r="H20" s="66"/>
      <c r="I20" s="66"/>
      <c r="J20" s="66"/>
      <c r="K20" s="45">
        <v>441365</v>
      </c>
      <c r="M20" s="17"/>
      <c r="N20" s="17"/>
      <c r="O20" s="17"/>
      <c r="P20" s="17"/>
      <c r="Q20" s="17"/>
      <c r="R20" s="17"/>
      <c r="S20" s="17"/>
      <c r="T20" s="17"/>
      <c r="U20" s="17"/>
    </row>
    <row r="21" spans="1:21" s="26" customFormat="1" ht="16.5" customHeight="1" x14ac:dyDescent="0.3">
      <c r="A21" s="57" t="s">
        <v>50</v>
      </c>
      <c r="B21" s="79" t="s">
        <v>2</v>
      </c>
      <c r="C21" s="79"/>
      <c r="D21" s="79"/>
      <c r="E21" s="79"/>
      <c r="F21" s="79"/>
      <c r="G21" s="79"/>
      <c r="H21" s="79"/>
      <c r="I21" s="79"/>
      <c r="J21" s="79"/>
      <c r="K21" s="46">
        <f>K22+K67+K68+K69+K70+K48+K64</f>
        <v>286109299</v>
      </c>
      <c r="L21" s="52"/>
      <c r="M21" s="27"/>
      <c r="N21" s="27"/>
      <c r="O21" s="27"/>
      <c r="P21" s="27"/>
      <c r="Q21" s="27"/>
      <c r="R21" s="27"/>
      <c r="S21" s="27"/>
      <c r="T21" s="27"/>
      <c r="U21" s="27"/>
    </row>
    <row r="22" spans="1:21" s="4" customFormat="1" ht="16.8" x14ac:dyDescent="0.3">
      <c r="A22" s="59" t="s">
        <v>94</v>
      </c>
      <c r="B22" s="67" t="s">
        <v>3</v>
      </c>
      <c r="C22" s="67"/>
      <c r="D22" s="67"/>
      <c r="E22" s="67"/>
      <c r="F22" s="67"/>
      <c r="G22" s="67"/>
      <c r="H22" s="67"/>
      <c r="I22" s="67"/>
      <c r="J22" s="67"/>
      <c r="K22" s="44">
        <f>K25+K34+K35+K36</f>
        <v>247720720</v>
      </c>
      <c r="L22" s="52"/>
      <c r="M22" s="18"/>
      <c r="N22" s="18"/>
      <c r="O22" s="18"/>
      <c r="P22" s="18"/>
      <c r="Q22" s="18"/>
      <c r="R22" s="18"/>
      <c r="S22" s="18"/>
      <c r="T22" s="18"/>
      <c r="U22" s="18"/>
    </row>
    <row r="23" spans="1:21" s="3" customFormat="1" ht="65.25" customHeight="1" x14ac:dyDescent="0.3">
      <c r="A23" s="80" t="s">
        <v>48</v>
      </c>
      <c r="B23" s="72" t="s">
        <v>4</v>
      </c>
      <c r="C23" s="72" t="s">
        <v>5</v>
      </c>
      <c r="D23" s="72"/>
      <c r="E23" s="72"/>
      <c r="F23" s="73" t="s">
        <v>44</v>
      </c>
      <c r="G23" s="72" t="s">
        <v>6</v>
      </c>
      <c r="H23" s="74"/>
      <c r="I23" s="72" t="s">
        <v>7</v>
      </c>
      <c r="J23" s="72"/>
      <c r="K23" s="73" t="s">
        <v>35</v>
      </c>
      <c r="M23" s="17"/>
      <c r="N23" s="19"/>
      <c r="O23" s="17"/>
      <c r="P23" s="17"/>
      <c r="Q23" s="17"/>
      <c r="R23" s="17"/>
      <c r="S23" s="17"/>
      <c r="T23" s="17"/>
      <c r="U23" s="17"/>
    </row>
    <row r="24" spans="1:21" s="3" customFormat="1" ht="125.25" customHeight="1" x14ac:dyDescent="0.3">
      <c r="A24" s="80"/>
      <c r="B24" s="72"/>
      <c r="C24" s="41" t="s">
        <v>8</v>
      </c>
      <c r="D24" s="41" t="s">
        <v>9</v>
      </c>
      <c r="E24" s="41" t="s">
        <v>37</v>
      </c>
      <c r="F24" s="73"/>
      <c r="G24" s="32" t="s">
        <v>54</v>
      </c>
      <c r="H24" s="33" t="s">
        <v>10</v>
      </c>
      <c r="I24" s="41" t="s">
        <v>11</v>
      </c>
      <c r="J24" s="41" t="s">
        <v>12</v>
      </c>
      <c r="K24" s="73"/>
      <c r="M24" s="17"/>
      <c r="N24" s="19"/>
      <c r="O24" s="17"/>
      <c r="P24" s="17"/>
      <c r="Q24" s="17"/>
      <c r="R24" s="17"/>
      <c r="S24" s="17"/>
      <c r="T24" s="17"/>
      <c r="U24" s="17"/>
    </row>
    <row r="25" spans="1:21" s="4" customFormat="1" ht="16.8" x14ac:dyDescent="0.3">
      <c r="A25" s="57" t="s">
        <v>62</v>
      </c>
      <c r="B25" s="9" t="s">
        <v>28</v>
      </c>
      <c r="C25" s="10"/>
      <c r="D25" s="10"/>
      <c r="E25" s="10"/>
      <c r="F25" s="29">
        <f>SUM(F26:F33)</f>
        <v>1</v>
      </c>
      <c r="G25" s="11">
        <f>SUM(G28:G33)</f>
        <v>97326915</v>
      </c>
      <c r="H25" s="11">
        <f>H26+H27+H28+H29+H30+H31+H32+H33</f>
        <v>138314905</v>
      </c>
      <c r="I25" s="11">
        <f t="shared" ref="I25" si="0">SUM(I26:I33)</f>
        <v>15158654</v>
      </c>
      <c r="J25" s="11">
        <f>SUM(J26:J33)</f>
        <v>220483166</v>
      </c>
      <c r="K25" s="11">
        <f>SUM(K26:K33)</f>
        <v>235641820</v>
      </c>
      <c r="M25" s="18"/>
      <c r="N25" s="18"/>
      <c r="O25" s="18"/>
      <c r="P25" s="18"/>
      <c r="Q25" s="18"/>
      <c r="R25" s="18"/>
      <c r="S25" s="18"/>
      <c r="T25" s="18"/>
      <c r="U25" s="18"/>
    </row>
    <row r="26" spans="1:21" s="3" customFormat="1" ht="18" customHeight="1" x14ac:dyDescent="0.3">
      <c r="A26" s="55" t="s">
        <v>17</v>
      </c>
      <c r="B26" s="40" t="s">
        <v>52</v>
      </c>
      <c r="C26" s="12"/>
      <c r="D26" s="13">
        <v>1</v>
      </c>
      <c r="E26" s="13">
        <v>1</v>
      </c>
      <c r="F26" s="30">
        <v>0.15690000000000001</v>
      </c>
      <c r="G26" s="14"/>
      <c r="H26" s="23">
        <f>K26-G26</f>
        <v>41205432</v>
      </c>
      <c r="I26" s="14">
        <v>6611624</v>
      </c>
      <c r="J26" s="24">
        <v>34593808</v>
      </c>
      <c r="K26" s="14">
        <f>J26+I26</f>
        <v>41205432</v>
      </c>
      <c r="M26" s="16"/>
      <c r="N26" s="20"/>
      <c r="O26" s="19"/>
      <c r="P26" s="21"/>
      <c r="Q26" s="19"/>
      <c r="R26" s="17"/>
      <c r="S26" s="17"/>
      <c r="T26" s="17"/>
      <c r="U26" s="19"/>
    </row>
    <row r="27" spans="1:21" s="3" customFormat="1" ht="18" customHeight="1" x14ac:dyDescent="0.3">
      <c r="A27" s="55" t="s">
        <v>18</v>
      </c>
      <c r="B27" s="40" t="s">
        <v>13</v>
      </c>
      <c r="C27" s="12"/>
      <c r="D27" s="13">
        <v>1</v>
      </c>
      <c r="E27" s="13">
        <v>1</v>
      </c>
      <c r="F27" s="30">
        <v>4.7000000000000002E-3</v>
      </c>
      <c r="G27" s="14"/>
      <c r="H27" s="23">
        <f t="shared" ref="H27:H33" si="1">K27-G27</f>
        <v>1386711</v>
      </c>
      <c r="I27" s="14">
        <v>350440</v>
      </c>
      <c r="J27" s="24">
        <v>1036271</v>
      </c>
      <c r="K27" s="14">
        <f>J27+I27</f>
        <v>1386711</v>
      </c>
      <c r="M27" s="16"/>
      <c r="N27" s="20"/>
      <c r="O27" s="19"/>
      <c r="P27" s="21"/>
      <c r="Q27" s="19"/>
      <c r="R27" s="17"/>
      <c r="S27" s="17"/>
      <c r="T27" s="17"/>
      <c r="U27" s="19"/>
    </row>
    <row r="28" spans="1:21" s="3" customFormat="1" ht="18" customHeight="1" x14ac:dyDescent="0.3">
      <c r="A28" s="55" t="s">
        <v>19</v>
      </c>
      <c r="B28" s="40" t="s">
        <v>14</v>
      </c>
      <c r="C28" s="25">
        <v>0.2356</v>
      </c>
      <c r="D28" s="12">
        <f>E28-C28</f>
        <v>0.76439999999999997</v>
      </c>
      <c r="E28" s="13">
        <v>1</v>
      </c>
      <c r="F28" s="30">
        <v>0.1179</v>
      </c>
      <c r="G28" s="24">
        <v>6663284</v>
      </c>
      <c r="H28" s="23">
        <f t="shared" si="1"/>
        <v>21618907</v>
      </c>
      <c r="I28" s="14">
        <v>2287226</v>
      </c>
      <c r="J28" s="24">
        <v>25994965</v>
      </c>
      <c r="K28" s="14">
        <f>J28+I28</f>
        <v>28282191</v>
      </c>
      <c r="M28" s="16"/>
      <c r="N28" s="20"/>
      <c r="O28" s="19"/>
      <c r="P28" s="21"/>
      <c r="Q28" s="19"/>
      <c r="R28" s="22"/>
      <c r="S28" s="17"/>
      <c r="T28" s="19"/>
      <c r="U28" s="19"/>
    </row>
    <row r="29" spans="1:21" s="3" customFormat="1" ht="18" customHeight="1" x14ac:dyDescent="0.3">
      <c r="A29" s="55" t="s">
        <v>20</v>
      </c>
      <c r="B29" s="40" t="s">
        <v>15</v>
      </c>
      <c r="C29" s="25">
        <v>0.49249999999999999</v>
      </c>
      <c r="D29" s="12">
        <f>E29-C29</f>
        <v>0.50750000000000006</v>
      </c>
      <c r="E29" s="13">
        <v>1</v>
      </c>
      <c r="F29" s="30">
        <v>0.1174</v>
      </c>
      <c r="G29" s="24">
        <v>13063473</v>
      </c>
      <c r="H29" s="23">
        <f t="shared" si="1"/>
        <v>13461345</v>
      </c>
      <c r="I29" s="14">
        <v>640094</v>
      </c>
      <c r="J29" s="24">
        <v>25884724</v>
      </c>
      <c r="K29" s="14">
        <f>J29+I29</f>
        <v>26524818</v>
      </c>
      <c r="M29" s="16"/>
      <c r="N29" s="20"/>
      <c r="O29" s="19"/>
      <c r="P29" s="21"/>
      <c r="Q29" s="19"/>
      <c r="R29" s="22"/>
      <c r="S29" s="17"/>
      <c r="T29" s="19"/>
      <c r="U29" s="19"/>
    </row>
    <row r="30" spans="1:21" s="3" customFormat="1" ht="18" customHeight="1" x14ac:dyDescent="0.3">
      <c r="A30" s="55" t="s">
        <v>21</v>
      </c>
      <c r="B30" s="15" t="s">
        <v>30</v>
      </c>
      <c r="C30" s="25">
        <v>0.53359999999999996</v>
      </c>
      <c r="D30" s="12">
        <f t="shared" ref="D30:D33" si="2">E30-C30</f>
        <v>0.46640000000000004</v>
      </c>
      <c r="E30" s="13">
        <v>1</v>
      </c>
      <c r="F30" s="30">
        <v>0.12839999999999999</v>
      </c>
      <c r="G30" s="24">
        <v>15623147</v>
      </c>
      <c r="H30" s="23">
        <f t="shared" si="1"/>
        <v>13655615</v>
      </c>
      <c r="I30" s="14">
        <v>968723</v>
      </c>
      <c r="J30" s="24">
        <v>28310039</v>
      </c>
      <c r="K30" s="14">
        <f t="shared" ref="K30:K33" si="3">J30+I30</f>
        <v>29278762</v>
      </c>
      <c r="M30" s="16"/>
      <c r="N30" s="20"/>
      <c r="O30" s="19"/>
      <c r="P30" s="21"/>
      <c r="Q30" s="19"/>
      <c r="R30" s="22"/>
      <c r="S30" s="17"/>
      <c r="T30" s="19"/>
      <c r="U30" s="19"/>
    </row>
    <row r="31" spans="1:21" s="3" customFormat="1" ht="18" customHeight="1" x14ac:dyDescent="0.3">
      <c r="A31" s="55" t="s">
        <v>22</v>
      </c>
      <c r="B31" s="15" t="s">
        <v>31</v>
      </c>
      <c r="C31" s="25">
        <v>0.61170000000000002</v>
      </c>
      <c r="D31" s="12">
        <f t="shared" si="2"/>
        <v>0.38829999999999998</v>
      </c>
      <c r="E31" s="13">
        <v>1</v>
      </c>
      <c r="F31" s="30">
        <v>0.1012</v>
      </c>
      <c r="G31" s="24">
        <v>13894909</v>
      </c>
      <c r="H31" s="23">
        <f t="shared" si="1"/>
        <v>8820325</v>
      </c>
      <c r="I31" s="14">
        <v>402338</v>
      </c>
      <c r="J31" s="24">
        <v>22312896</v>
      </c>
      <c r="K31" s="14">
        <f t="shared" si="3"/>
        <v>22715234</v>
      </c>
      <c r="M31" s="16"/>
      <c r="N31" s="20"/>
      <c r="O31" s="19"/>
      <c r="P31" s="21"/>
      <c r="Q31" s="19"/>
      <c r="R31" s="22"/>
      <c r="S31" s="17"/>
      <c r="T31" s="19"/>
      <c r="U31" s="19"/>
    </row>
    <row r="32" spans="1:21" s="3" customFormat="1" ht="18" customHeight="1" x14ac:dyDescent="0.3">
      <c r="A32" s="55" t="s">
        <v>23</v>
      </c>
      <c r="B32" s="15" t="s">
        <v>32</v>
      </c>
      <c r="C32" s="25">
        <v>0.52629999999999999</v>
      </c>
      <c r="D32" s="12">
        <f t="shared" si="2"/>
        <v>0.47370000000000001</v>
      </c>
      <c r="E32" s="13">
        <v>1</v>
      </c>
      <c r="F32" s="30">
        <v>0.17710000000000001</v>
      </c>
      <c r="G32" s="24">
        <v>21841178</v>
      </c>
      <c r="H32" s="23">
        <f t="shared" si="1"/>
        <v>19658305</v>
      </c>
      <c r="I32" s="14">
        <v>2451914</v>
      </c>
      <c r="J32" s="24">
        <v>39047569</v>
      </c>
      <c r="K32" s="14">
        <f>J32+I32</f>
        <v>41499483</v>
      </c>
      <c r="M32" s="16"/>
      <c r="N32" s="20"/>
      <c r="O32" s="19"/>
      <c r="P32" s="21"/>
      <c r="Q32" s="19"/>
      <c r="R32" s="22"/>
      <c r="S32" s="17"/>
      <c r="T32" s="19"/>
      <c r="U32" s="19"/>
    </row>
    <row r="33" spans="1:21" s="3" customFormat="1" ht="18" customHeight="1" x14ac:dyDescent="0.3">
      <c r="A33" s="55" t="s">
        <v>24</v>
      </c>
      <c r="B33" s="15" t="s">
        <v>33</v>
      </c>
      <c r="C33" s="25">
        <v>0.58640000000000003</v>
      </c>
      <c r="D33" s="12">
        <f t="shared" si="2"/>
        <v>0.41359999999999997</v>
      </c>
      <c r="E33" s="13">
        <v>1</v>
      </c>
      <c r="F33" s="30">
        <v>0.19639999999999999</v>
      </c>
      <c r="G33" s="24">
        <v>26240924</v>
      </c>
      <c r="H33" s="23">
        <f t="shared" si="1"/>
        <v>18508265</v>
      </c>
      <c r="I33" s="14">
        <v>1446295</v>
      </c>
      <c r="J33" s="24">
        <v>43302894</v>
      </c>
      <c r="K33" s="14">
        <f t="shared" si="3"/>
        <v>44749189</v>
      </c>
      <c r="M33" s="16"/>
      <c r="N33" s="20"/>
      <c r="O33" s="19"/>
      <c r="P33" s="21"/>
      <c r="Q33" s="19"/>
      <c r="R33" s="22"/>
      <c r="S33" s="17"/>
      <c r="T33" s="19"/>
      <c r="U33" s="19"/>
    </row>
    <row r="34" spans="1:21" s="4" customFormat="1" ht="33.75" customHeight="1" x14ac:dyDescent="0.3">
      <c r="A34" s="59" t="s">
        <v>63</v>
      </c>
      <c r="B34" s="67" t="s">
        <v>53</v>
      </c>
      <c r="C34" s="68"/>
      <c r="D34" s="68"/>
      <c r="E34" s="68"/>
      <c r="F34" s="68"/>
      <c r="G34" s="68"/>
      <c r="H34" s="68"/>
      <c r="I34" s="68"/>
      <c r="J34" s="68"/>
      <c r="K34" s="11">
        <v>798923</v>
      </c>
      <c r="M34" s="18"/>
      <c r="N34" s="18"/>
      <c r="O34" s="28"/>
      <c r="P34" s="28"/>
      <c r="Q34" s="28"/>
      <c r="R34" s="18"/>
      <c r="S34" s="18"/>
      <c r="T34" s="28"/>
      <c r="U34" s="28"/>
    </row>
    <row r="35" spans="1:21" s="36" customFormat="1" ht="33.75" customHeight="1" x14ac:dyDescent="0.3">
      <c r="A35" s="59" t="s">
        <v>89</v>
      </c>
      <c r="B35" s="67" t="s">
        <v>90</v>
      </c>
      <c r="C35" s="68"/>
      <c r="D35" s="68"/>
      <c r="E35" s="68"/>
      <c r="F35" s="68"/>
      <c r="G35" s="68"/>
      <c r="H35" s="68"/>
      <c r="I35" s="68"/>
      <c r="J35" s="68"/>
      <c r="K35" s="11">
        <v>5000000</v>
      </c>
      <c r="M35" s="18"/>
      <c r="N35" s="18"/>
      <c r="O35" s="28"/>
      <c r="P35" s="28"/>
      <c r="Q35" s="28"/>
      <c r="R35" s="18"/>
      <c r="S35" s="18"/>
      <c r="T35" s="28"/>
      <c r="U35" s="28"/>
    </row>
    <row r="36" spans="1:21" s="4" customFormat="1" ht="33.75" customHeight="1" x14ac:dyDescent="0.3">
      <c r="A36" s="59" t="s">
        <v>92</v>
      </c>
      <c r="B36" s="63" t="s">
        <v>95</v>
      </c>
      <c r="C36" s="64"/>
      <c r="D36" s="64"/>
      <c r="E36" s="64"/>
      <c r="F36" s="64"/>
      <c r="G36" s="64"/>
      <c r="H36" s="64"/>
      <c r="I36" s="64"/>
      <c r="J36" s="64"/>
      <c r="K36" s="47">
        <f>K37+K38+K42+K44+K46</f>
        <v>6279977</v>
      </c>
      <c r="L36" s="37"/>
      <c r="M36" s="28"/>
      <c r="N36" s="18"/>
      <c r="O36" s="28"/>
      <c r="P36" s="28"/>
      <c r="Q36" s="28"/>
      <c r="R36" s="18"/>
      <c r="S36" s="18"/>
      <c r="T36" s="28"/>
      <c r="U36" s="28"/>
    </row>
    <row r="37" spans="1:21" s="4" customFormat="1" ht="22.8" customHeight="1" x14ac:dyDescent="0.3">
      <c r="A37" s="55" t="s">
        <v>102</v>
      </c>
      <c r="B37" s="66" t="s">
        <v>64</v>
      </c>
      <c r="C37" s="65"/>
      <c r="D37" s="65"/>
      <c r="E37" s="65"/>
      <c r="F37" s="65"/>
      <c r="G37" s="65"/>
      <c r="H37" s="65"/>
      <c r="I37" s="65"/>
      <c r="J37" s="65"/>
      <c r="K37" s="14">
        <v>52935</v>
      </c>
      <c r="M37" s="28"/>
      <c r="N37" s="18"/>
      <c r="O37" s="28"/>
      <c r="P37" s="28"/>
      <c r="Q37" s="28"/>
      <c r="R37" s="18"/>
      <c r="S37" s="18"/>
      <c r="T37" s="28"/>
      <c r="U37" s="28"/>
    </row>
    <row r="38" spans="1:21" s="4" customFormat="1" ht="18" customHeight="1" x14ac:dyDescent="0.3">
      <c r="A38" s="56" t="s">
        <v>103</v>
      </c>
      <c r="B38" s="66" t="s">
        <v>65</v>
      </c>
      <c r="C38" s="65"/>
      <c r="D38" s="65"/>
      <c r="E38" s="65"/>
      <c r="F38" s="65"/>
      <c r="G38" s="65"/>
      <c r="H38" s="65"/>
      <c r="I38" s="65"/>
      <c r="J38" s="65"/>
      <c r="K38" s="14">
        <f>K39+K40+K41</f>
        <v>5594056</v>
      </c>
      <c r="M38" s="18"/>
      <c r="N38" s="18"/>
      <c r="O38" s="28"/>
      <c r="P38" s="28"/>
      <c r="Q38" s="28"/>
      <c r="R38" s="18"/>
      <c r="S38" s="18"/>
      <c r="T38" s="28"/>
      <c r="U38" s="28"/>
    </row>
    <row r="39" spans="1:21" s="4" customFormat="1" ht="18" customHeight="1" x14ac:dyDescent="0.3">
      <c r="A39" s="60" t="s">
        <v>17</v>
      </c>
      <c r="B39" s="61" t="s">
        <v>96</v>
      </c>
      <c r="C39" s="65"/>
      <c r="D39" s="65"/>
      <c r="E39" s="65"/>
      <c r="F39" s="65"/>
      <c r="G39" s="65"/>
      <c r="H39" s="65"/>
      <c r="I39" s="65"/>
      <c r="J39" s="65"/>
      <c r="K39" s="48">
        <v>421861</v>
      </c>
      <c r="M39" s="18"/>
      <c r="N39" s="28"/>
      <c r="O39" s="28"/>
      <c r="P39" s="28"/>
      <c r="Q39" s="28"/>
      <c r="R39" s="18"/>
      <c r="S39" s="18"/>
      <c r="T39" s="28"/>
      <c r="U39" s="28"/>
    </row>
    <row r="40" spans="1:21" s="4" customFormat="1" ht="18" customHeight="1" x14ac:dyDescent="0.3">
      <c r="A40" s="60" t="s">
        <v>18</v>
      </c>
      <c r="B40" s="61" t="s">
        <v>97</v>
      </c>
      <c r="C40" s="65"/>
      <c r="D40" s="65"/>
      <c r="E40" s="65"/>
      <c r="F40" s="65"/>
      <c r="G40" s="65"/>
      <c r="H40" s="65"/>
      <c r="I40" s="65"/>
      <c r="J40" s="65"/>
      <c r="K40" s="48">
        <f>3975362-1861</f>
        <v>3973501</v>
      </c>
      <c r="M40" s="18"/>
      <c r="N40" s="28"/>
      <c r="O40" s="28"/>
      <c r="P40" s="28"/>
      <c r="Q40" s="28"/>
      <c r="R40" s="18"/>
      <c r="S40" s="18"/>
      <c r="T40" s="28"/>
      <c r="U40" s="28"/>
    </row>
    <row r="41" spans="1:21" s="4" customFormat="1" ht="18" customHeight="1" x14ac:dyDescent="0.3">
      <c r="A41" s="60" t="s">
        <v>19</v>
      </c>
      <c r="B41" s="61" t="s">
        <v>67</v>
      </c>
      <c r="C41" s="83"/>
      <c r="D41" s="83"/>
      <c r="E41" s="83"/>
      <c r="F41" s="83"/>
      <c r="G41" s="83"/>
      <c r="H41" s="83"/>
      <c r="I41" s="83"/>
      <c r="J41" s="83"/>
      <c r="K41" s="48">
        <v>1198694</v>
      </c>
      <c r="M41" s="18"/>
      <c r="N41" s="28"/>
      <c r="O41" s="28"/>
      <c r="P41" s="28"/>
      <c r="Q41" s="28"/>
      <c r="R41" s="18"/>
      <c r="S41" s="18"/>
      <c r="T41" s="28"/>
      <c r="U41" s="28"/>
    </row>
    <row r="42" spans="1:21" s="4" customFormat="1" ht="18" customHeight="1" x14ac:dyDescent="0.3">
      <c r="A42" s="55" t="s">
        <v>104</v>
      </c>
      <c r="B42" s="66" t="s">
        <v>70</v>
      </c>
      <c r="C42" s="65"/>
      <c r="D42" s="65"/>
      <c r="E42" s="65"/>
      <c r="F42" s="65"/>
      <c r="G42" s="65"/>
      <c r="H42" s="65"/>
      <c r="I42" s="65"/>
      <c r="J42" s="65"/>
      <c r="K42" s="14">
        <f>K43</f>
        <v>295200</v>
      </c>
      <c r="M42" s="18"/>
      <c r="N42" s="28"/>
      <c r="O42" s="28"/>
      <c r="P42" s="28"/>
      <c r="Q42" s="28"/>
      <c r="R42" s="18"/>
      <c r="S42" s="18"/>
      <c r="T42" s="28"/>
      <c r="U42" s="28"/>
    </row>
    <row r="43" spans="1:21" s="4" customFormat="1" ht="18" customHeight="1" x14ac:dyDescent="0.3">
      <c r="A43" s="60" t="s">
        <v>17</v>
      </c>
      <c r="B43" s="61" t="s">
        <v>96</v>
      </c>
      <c r="C43" s="65"/>
      <c r="D43" s="65"/>
      <c r="E43" s="65"/>
      <c r="F43" s="65"/>
      <c r="G43" s="65"/>
      <c r="H43" s="65"/>
      <c r="I43" s="65"/>
      <c r="J43" s="65"/>
      <c r="K43" s="48">
        <f>295201-1</f>
        <v>295200</v>
      </c>
      <c r="M43" s="18"/>
      <c r="N43" s="28"/>
      <c r="O43" s="28"/>
      <c r="P43" s="28"/>
      <c r="Q43" s="28"/>
      <c r="R43" s="18"/>
      <c r="S43" s="18"/>
      <c r="T43" s="28"/>
      <c r="U43" s="28"/>
    </row>
    <row r="44" spans="1:21" s="4" customFormat="1" ht="18" customHeight="1" x14ac:dyDescent="0.3">
      <c r="A44" s="55" t="s">
        <v>105</v>
      </c>
      <c r="B44" s="66" t="s">
        <v>73</v>
      </c>
      <c r="C44" s="65"/>
      <c r="D44" s="65"/>
      <c r="E44" s="65"/>
      <c r="F44" s="65"/>
      <c r="G44" s="65"/>
      <c r="H44" s="65"/>
      <c r="I44" s="65"/>
      <c r="J44" s="65"/>
      <c r="K44" s="14">
        <f>K45</f>
        <v>240822</v>
      </c>
      <c r="M44" s="18"/>
      <c r="N44" s="18"/>
      <c r="O44" s="28"/>
      <c r="P44" s="28"/>
      <c r="Q44" s="28"/>
      <c r="R44" s="18"/>
      <c r="S44" s="18"/>
      <c r="T44" s="28"/>
      <c r="U44" s="28"/>
    </row>
    <row r="45" spans="1:21" s="4" customFormat="1" ht="18" customHeight="1" x14ac:dyDescent="0.3">
      <c r="A45" s="55" t="s">
        <v>17</v>
      </c>
      <c r="B45" s="61" t="s">
        <v>97</v>
      </c>
      <c r="C45" s="65"/>
      <c r="D45" s="65"/>
      <c r="E45" s="65"/>
      <c r="F45" s="65"/>
      <c r="G45" s="65"/>
      <c r="H45" s="65"/>
      <c r="I45" s="65"/>
      <c r="J45" s="65"/>
      <c r="K45" s="48">
        <f>240824-2</f>
        <v>240822</v>
      </c>
      <c r="M45" s="18"/>
      <c r="N45" s="28"/>
      <c r="O45" s="28"/>
      <c r="P45" s="28"/>
      <c r="Q45" s="28"/>
      <c r="R45" s="18"/>
      <c r="S45" s="18"/>
      <c r="T45" s="28"/>
      <c r="U45" s="28"/>
    </row>
    <row r="46" spans="1:21" s="36" customFormat="1" ht="18" customHeight="1" x14ac:dyDescent="0.3">
      <c r="A46" s="55" t="s">
        <v>106</v>
      </c>
      <c r="B46" s="66" t="s">
        <v>75</v>
      </c>
      <c r="C46" s="65"/>
      <c r="D46" s="65"/>
      <c r="E46" s="65"/>
      <c r="F46" s="65"/>
      <c r="G46" s="65"/>
      <c r="H46" s="65"/>
      <c r="I46" s="65"/>
      <c r="J46" s="65"/>
      <c r="K46" s="14">
        <f>K47</f>
        <v>96964</v>
      </c>
      <c r="M46" s="18"/>
      <c r="N46" s="18"/>
      <c r="O46" s="28"/>
      <c r="P46" s="28"/>
      <c r="Q46" s="28"/>
      <c r="R46" s="18"/>
      <c r="S46" s="18"/>
      <c r="T46" s="28"/>
      <c r="U46" s="28"/>
    </row>
    <row r="47" spans="1:21" s="36" customFormat="1" ht="18" customHeight="1" x14ac:dyDescent="0.3">
      <c r="A47" s="55" t="s">
        <v>17</v>
      </c>
      <c r="B47" s="61" t="s">
        <v>97</v>
      </c>
      <c r="C47" s="65"/>
      <c r="D47" s="65"/>
      <c r="E47" s="65"/>
      <c r="F47" s="65"/>
      <c r="G47" s="65"/>
      <c r="H47" s="65"/>
      <c r="I47" s="65"/>
      <c r="J47" s="65"/>
      <c r="K47" s="48">
        <f>96965-1</f>
        <v>96964</v>
      </c>
      <c r="M47" s="18"/>
      <c r="N47" s="18"/>
      <c r="O47" s="28"/>
      <c r="P47" s="28"/>
      <c r="Q47" s="28"/>
      <c r="R47" s="18"/>
      <c r="S47" s="18"/>
      <c r="T47" s="28"/>
      <c r="U47" s="28"/>
    </row>
    <row r="48" spans="1:21" s="36" customFormat="1" ht="18" customHeight="1" x14ac:dyDescent="0.3">
      <c r="A48" s="59" t="s">
        <v>93</v>
      </c>
      <c r="B48" s="67" t="s">
        <v>77</v>
      </c>
      <c r="C48" s="65"/>
      <c r="D48" s="65"/>
      <c r="E48" s="65"/>
      <c r="F48" s="65"/>
      <c r="G48" s="65"/>
      <c r="H48" s="65"/>
      <c r="I48" s="65"/>
      <c r="J48" s="65"/>
      <c r="K48" s="11">
        <f>K49+K51+K53+K55+K60+K62</f>
        <v>840139</v>
      </c>
      <c r="L48" s="51"/>
      <c r="M48" s="18"/>
      <c r="N48" s="18"/>
      <c r="O48" s="28"/>
      <c r="P48" s="28"/>
      <c r="Q48" s="28"/>
      <c r="R48" s="18"/>
      <c r="S48" s="18"/>
      <c r="T48" s="28"/>
      <c r="U48" s="28"/>
    </row>
    <row r="49" spans="1:21" s="36" customFormat="1" ht="18" customHeight="1" x14ac:dyDescent="0.3">
      <c r="A49" s="55" t="s">
        <v>108</v>
      </c>
      <c r="B49" s="66" t="s">
        <v>65</v>
      </c>
      <c r="C49" s="65"/>
      <c r="D49" s="65"/>
      <c r="E49" s="65"/>
      <c r="F49" s="65"/>
      <c r="G49" s="65"/>
      <c r="H49" s="65"/>
      <c r="I49" s="65"/>
      <c r="J49" s="65"/>
      <c r="K49" s="14">
        <v>1861</v>
      </c>
      <c r="M49" s="18"/>
      <c r="N49" s="18"/>
      <c r="O49" s="28"/>
      <c r="P49" s="28"/>
      <c r="Q49" s="28"/>
      <c r="R49" s="18"/>
      <c r="S49" s="18"/>
      <c r="T49" s="28"/>
      <c r="U49" s="28"/>
    </row>
    <row r="50" spans="1:21" s="36" customFormat="1" ht="18" customHeight="1" x14ac:dyDescent="0.3">
      <c r="A50" s="55"/>
      <c r="B50" s="61" t="s">
        <v>98</v>
      </c>
      <c r="C50" s="65"/>
      <c r="D50" s="65"/>
      <c r="E50" s="65"/>
      <c r="F50" s="65"/>
      <c r="G50" s="65"/>
      <c r="H50" s="65"/>
      <c r="I50" s="65"/>
      <c r="J50" s="65"/>
      <c r="K50" s="48">
        <v>1861</v>
      </c>
      <c r="M50" s="18"/>
      <c r="N50" s="18"/>
      <c r="O50" s="28"/>
      <c r="P50" s="28"/>
      <c r="Q50" s="28"/>
      <c r="R50" s="18"/>
      <c r="S50" s="18"/>
      <c r="T50" s="28"/>
      <c r="U50" s="28"/>
    </row>
    <row r="51" spans="1:21" s="36" customFormat="1" ht="18" customHeight="1" x14ac:dyDescent="0.3">
      <c r="A51" s="55" t="s">
        <v>66</v>
      </c>
      <c r="B51" s="66" t="s">
        <v>78</v>
      </c>
      <c r="C51" s="65"/>
      <c r="D51" s="65"/>
      <c r="E51" s="65"/>
      <c r="F51" s="65"/>
      <c r="G51" s="65"/>
      <c r="H51" s="65"/>
      <c r="I51" s="65"/>
      <c r="J51" s="65"/>
      <c r="K51" s="14">
        <f>K52</f>
        <v>1</v>
      </c>
      <c r="M51" s="18"/>
      <c r="N51" s="18"/>
      <c r="O51" s="28"/>
      <c r="P51" s="28"/>
      <c r="Q51" s="28"/>
      <c r="R51" s="18"/>
      <c r="S51" s="18"/>
      <c r="T51" s="28"/>
      <c r="U51" s="28"/>
    </row>
    <row r="52" spans="1:21" s="36" customFormat="1" ht="18" customHeight="1" x14ac:dyDescent="0.3">
      <c r="A52" s="60" t="s">
        <v>17</v>
      </c>
      <c r="B52" s="61" t="s">
        <v>79</v>
      </c>
      <c r="C52" s="65"/>
      <c r="D52" s="65"/>
      <c r="E52" s="65"/>
      <c r="F52" s="65"/>
      <c r="G52" s="65"/>
      <c r="H52" s="65"/>
      <c r="I52" s="65"/>
      <c r="J52" s="65"/>
      <c r="K52" s="48">
        <v>1</v>
      </c>
      <c r="M52" s="18"/>
      <c r="N52" s="18"/>
      <c r="O52" s="28"/>
      <c r="P52" s="28"/>
      <c r="Q52" s="28"/>
      <c r="R52" s="18"/>
      <c r="S52" s="18"/>
      <c r="T52" s="28"/>
      <c r="U52" s="28"/>
    </row>
    <row r="53" spans="1:21" s="36" customFormat="1" ht="18" customHeight="1" x14ac:dyDescent="0.3">
      <c r="A53" s="55" t="s">
        <v>68</v>
      </c>
      <c r="B53" s="66" t="s">
        <v>70</v>
      </c>
      <c r="C53" s="65"/>
      <c r="D53" s="65"/>
      <c r="E53" s="65"/>
      <c r="F53" s="65"/>
      <c r="G53" s="65"/>
      <c r="H53" s="65"/>
      <c r="I53" s="65"/>
      <c r="J53" s="65"/>
      <c r="K53" s="14">
        <v>1</v>
      </c>
      <c r="M53" s="18"/>
      <c r="N53" s="18"/>
      <c r="O53" s="28"/>
      <c r="P53" s="28"/>
      <c r="Q53" s="28"/>
      <c r="R53" s="18"/>
      <c r="S53" s="18"/>
      <c r="T53" s="28"/>
      <c r="U53" s="28"/>
    </row>
    <row r="54" spans="1:21" s="36" customFormat="1" ht="18" customHeight="1" x14ac:dyDescent="0.3">
      <c r="A54" s="60"/>
      <c r="B54" s="61" t="s">
        <v>99</v>
      </c>
      <c r="C54" s="65"/>
      <c r="D54" s="65"/>
      <c r="E54" s="65"/>
      <c r="F54" s="65"/>
      <c r="G54" s="65"/>
      <c r="H54" s="65"/>
      <c r="I54" s="65"/>
      <c r="J54" s="65"/>
      <c r="K54" s="48">
        <v>1</v>
      </c>
      <c r="M54" s="18"/>
      <c r="N54" s="18"/>
      <c r="O54" s="28"/>
      <c r="P54" s="28"/>
      <c r="Q54" s="28"/>
      <c r="R54" s="18"/>
      <c r="S54" s="18"/>
      <c r="T54" s="28"/>
      <c r="U54" s="28"/>
    </row>
    <row r="55" spans="1:21" s="36" customFormat="1" ht="18" customHeight="1" x14ac:dyDescent="0.3">
      <c r="A55" s="55" t="s">
        <v>71</v>
      </c>
      <c r="B55" s="66" t="s">
        <v>69</v>
      </c>
      <c r="C55" s="65"/>
      <c r="D55" s="65"/>
      <c r="E55" s="65"/>
      <c r="F55" s="65"/>
      <c r="G55" s="65"/>
      <c r="H55" s="65"/>
      <c r="I55" s="65"/>
      <c r="J55" s="65"/>
      <c r="K55" s="14">
        <f>K56+K57+K58+K59</f>
        <v>838273</v>
      </c>
      <c r="M55" s="18"/>
      <c r="N55" s="18"/>
      <c r="O55" s="28"/>
      <c r="P55" s="28"/>
      <c r="Q55" s="28"/>
      <c r="R55" s="18"/>
      <c r="S55" s="18"/>
      <c r="T55" s="28"/>
      <c r="U55" s="28"/>
    </row>
    <row r="56" spans="1:21" s="36" customFormat="1" ht="18" customHeight="1" x14ac:dyDescent="0.3">
      <c r="A56" s="60" t="s">
        <v>17</v>
      </c>
      <c r="B56" s="61" t="s">
        <v>99</v>
      </c>
      <c r="C56" s="65"/>
      <c r="D56" s="65"/>
      <c r="E56" s="65"/>
      <c r="F56" s="65"/>
      <c r="G56" s="65"/>
      <c r="H56" s="65"/>
      <c r="I56" s="65"/>
      <c r="J56" s="65"/>
      <c r="K56" s="48">
        <v>202331</v>
      </c>
      <c r="M56" s="28"/>
      <c r="N56" s="18"/>
      <c r="O56" s="28"/>
      <c r="P56" s="28"/>
      <c r="Q56" s="28"/>
      <c r="R56" s="18"/>
      <c r="S56" s="18"/>
      <c r="T56" s="28"/>
      <c r="U56" s="28"/>
    </row>
    <row r="57" spans="1:21" s="36" customFormat="1" ht="18" customHeight="1" x14ac:dyDescent="0.3">
      <c r="A57" s="60" t="s">
        <v>18</v>
      </c>
      <c r="B57" s="61" t="s">
        <v>80</v>
      </c>
      <c r="C57" s="65"/>
      <c r="D57" s="65"/>
      <c r="E57" s="65"/>
      <c r="F57" s="65"/>
      <c r="G57" s="65"/>
      <c r="H57" s="65"/>
      <c r="I57" s="65"/>
      <c r="J57" s="65"/>
      <c r="K57" s="48">
        <f>747000-202331</f>
        <v>544669</v>
      </c>
      <c r="M57" s="18"/>
      <c r="N57" s="18"/>
      <c r="O57" s="28"/>
      <c r="P57" s="28"/>
      <c r="Q57" s="28"/>
      <c r="R57" s="18"/>
      <c r="S57" s="18"/>
      <c r="T57" s="28"/>
      <c r="U57" s="28"/>
    </row>
    <row r="58" spans="1:21" s="36" customFormat="1" ht="18" customHeight="1" x14ac:dyDescent="0.3">
      <c r="A58" s="60" t="s">
        <v>19</v>
      </c>
      <c r="B58" s="61" t="s">
        <v>98</v>
      </c>
      <c r="C58" s="65"/>
      <c r="D58" s="65"/>
      <c r="E58" s="65"/>
      <c r="F58" s="65"/>
      <c r="G58" s="65"/>
      <c r="H58" s="65"/>
      <c r="I58" s="65"/>
      <c r="J58" s="65"/>
      <c r="K58" s="48">
        <v>69807</v>
      </c>
      <c r="M58" s="18"/>
      <c r="N58" s="28"/>
      <c r="O58" s="28"/>
      <c r="P58" s="28"/>
      <c r="Q58" s="28"/>
      <c r="R58" s="18"/>
      <c r="S58" s="18"/>
      <c r="T58" s="28"/>
      <c r="U58" s="28"/>
    </row>
    <row r="59" spans="1:21" s="36" customFormat="1" ht="18" customHeight="1" x14ac:dyDescent="0.3">
      <c r="A59" s="60" t="s">
        <v>20</v>
      </c>
      <c r="B59" s="61" t="s">
        <v>79</v>
      </c>
      <c r="C59" s="65"/>
      <c r="D59" s="65"/>
      <c r="E59" s="65"/>
      <c r="F59" s="65"/>
      <c r="G59" s="65"/>
      <c r="H59" s="65"/>
      <c r="I59" s="65"/>
      <c r="J59" s="65"/>
      <c r="K59" s="48">
        <f>91273-69807</f>
        <v>21466</v>
      </c>
      <c r="M59" s="18"/>
      <c r="N59" s="18"/>
      <c r="O59" s="28"/>
      <c r="P59" s="28"/>
      <c r="Q59" s="28"/>
      <c r="R59" s="18"/>
      <c r="S59" s="18"/>
      <c r="T59" s="28"/>
      <c r="U59" s="28"/>
    </row>
    <row r="60" spans="1:21" s="36" customFormat="1" ht="18" customHeight="1" x14ac:dyDescent="0.3">
      <c r="A60" s="55" t="s">
        <v>72</v>
      </c>
      <c r="B60" s="66" t="s">
        <v>73</v>
      </c>
      <c r="C60" s="65"/>
      <c r="D60" s="65"/>
      <c r="E60" s="65"/>
      <c r="F60" s="65"/>
      <c r="G60" s="65"/>
      <c r="H60" s="65"/>
      <c r="I60" s="65"/>
      <c r="J60" s="65"/>
      <c r="K60" s="14">
        <v>2</v>
      </c>
      <c r="M60" s="18"/>
      <c r="N60" s="18"/>
      <c r="O60" s="28"/>
      <c r="P60" s="28"/>
      <c r="Q60" s="28"/>
      <c r="R60" s="18"/>
      <c r="S60" s="18"/>
      <c r="T60" s="28"/>
      <c r="U60" s="28"/>
    </row>
    <row r="61" spans="1:21" s="36" customFormat="1" ht="18" customHeight="1" x14ac:dyDescent="0.3">
      <c r="A61" s="60" t="s">
        <v>17</v>
      </c>
      <c r="B61" s="61" t="s">
        <v>98</v>
      </c>
      <c r="C61" s="65"/>
      <c r="D61" s="65"/>
      <c r="E61" s="65"/>
      <c r="F61" s="65"/>
      <c r="G61" s="65"/>
      <c r="H61" s="65"/>
      <c r="I61" s="65"/>
      <c r="J61" s="65"/>
      <c r="K61" s="48">
        <v>2</v>
      </c>
      <c r="M61" s="18"/>
      <c r="N61" s="18"/>
      <c r="O61" s="28"/>
      <c r="P61" s="28"/>
      <c r="Q61" s="28"/>
      <c r="R61" s="18"/>
      <c r="S61" s="18"/>
      <c r="T61" s="28"/>
      <c r="U61" s="28"/>
    </row>
    <row r="62" spans="1:21" s="36" customFormat="1" ht="18" customHeight="1" x14ac:dyDescent="0.3">
      <c r="A62" s="55" t="s">
        <v>74</v>
      </c>
      <c r="B62" s="66" t="s">
        <v>75</v>
      </c>
      <c r="C62" s="65"/>
      <c r="D62" s="65"/>
      <c r="E62" s="65"/>
      <c r="F62" s="65"/>
      <c r="G62" s="65"/>
      <c r="H62" s="65"/>
      <c r="I62" s="65"/>
      <c r="J62" s="65"/>
      <c r="K62" s="14">
        <v>1</v>
      </c>
      <c r="M62" s="18"/>
      <c r="N62" s="18"/>
      <c r="O62" s="28"/>
      <c r="P62" s="28"/>
      <c r="Q62" s="28"/>
      <c r="R62" s="18"/>
      <c r="S62" s="18"/>
      <c r="T62" s="28"/>
      <c r="U62" s="28"/>
    </row>
    <row r="63" spans="1:21" s="36" customFormat="1" ht="18" customHeight="1" x14ac:dyDescent="0.3">
      <c r="A63" s="60" t="s">
        <v>17</v>
      </c>
      <c r="B63" s="61" t="s">
        <v>98</v>
      </c>
      <c r="C63" s="65"/>
      <c r="D63" s="65"/>
      <c r="E63" s="65"/>
      <c r="F63" s="65"/>
      <c r="G63" s="65"/>
      <c r="H63" s="65"/>
      <c r="I63" s="65"/>
      <c r="J63" s="65"/>
      <c r="K63" s="48">
        <v>1</v>
      </c>
      <c r="M63" s="18"/>
      <c r="N63" s="18"/>
      <c r="O63" s="28"/>
      <c r="P63" s="28"/>
      <c r="Q63" s="28"/>
      <c r="R63" s="18"/>
      <c r="S63" s="18"/>
      <c r="T63" s="28"/>
      <c r="U63" s="28"/>
    </row>
    <row r="64" spans="1:21" s="36" customFormat="1" ht="35.25" customHeight="1" x14ac:dyDescent="0.3">
      <c r="A64" s="59" t="s">
        <v>76</v>
      </c>
      <c r="B64" s="63" t="s">
        <v>101</v>
      </c>
      <c r="C64" s="64"/>
      <c r="D64" s="64"/>
      <c r="E64" s="64"/>
      <c r="F64" s="64"/>
      <c r="G64" s="64"/>
      <c r="H64" s="64"/>
      <c r="I64" s="64"/>
      <c r="J64" s="64"/>
      <c r="K64" s="11">
        <f>K65+K66</f>
        <v>5660405</v>
      </c>
      <c r="M64" s="18"/>
      <c r="N64" s="28"/>
      <c r="O64" s="28"/>
      <c r="P64" s="28"/>
      <c r="Q64" s="28"/>
      <c r="R64" s="18"/>
      <c r="S64" s="18"/>
      <c r="T64" s="28"/>
      <c r="U64" s="28"/>
    </row>
    <row r="65" spans="1:21" s="36" customFormat="1" ht="36" customHeight="1" x14ac:dyDescent="0.3">
      <c r="A65" s="60" t="s">
        <v>82</v>
      </c>
      <c r="B65" s="61" t="s">
        <v>100</v>
      </c>
      <c r="C65" s="65"/>
      <c r="D65" s="65"/>
      <c r="E65" s="65"/>
      <c r="F65" s="65"/>
      <c r="G65" s="65"/>
      <c r="H65" s="65"/>
      <c r="I65" s="65"/>
      <c r="J65" s="65"/>
      <c r="K65" s="48">
        <v>5280405</v>
      </c>
      <c r="M65" s="18"/>
      <c r="N65" s="18"/>
      <c r="O65" s="28"/>
      <c r="P65" s="28"/>
      <c r="Q65" s="28"/>
      <c r="R65" s="18"/>
      <c r="S65" s="18"/>
      <c r="T65" s="28"/>
      <c r="U65" s="28"/>
    </row>
    <row r="66" spans="1:21" s="4" customFormat="1" ht="33.75" customHeight="1" x14ac:dyDescent="0.3">
      <c r="A66" s="60" t="s">
        <v>18</v>
      </c>
      <c r="B66" s="61" t="s">
        <v>83</v>
      </c>
      <c r="C66" s="62"/>
      <c r="D66" s="62"/>
      <c r="E66" s="62"/>
      <c r="F66" s="62"/>
      <c r="G66" s="62"/>
      <c r="H66" s="62"/>
      <c r="I66" s="62"/>
      <c r="J66" s="62"/>
      <c r="K66" s="48">
        <v>380000</v>
      </c>
      <c r="M66" s="18"/>
      <c r="N66" s="18"/>
      <c r="O66" s="28"/>
      <c r="P66" s="28"/>
      <c r="Q66" s="28"/>
      <c r="R66" s="18"/>
      <c r="S66" s="18"/>
      <c r="T66" s="28"/>
      <c r="U66" s="28"/>
    </row>
    <row r="67" spans="1:21" s="3" customFormat="1" ht="81.75" customHeight="1" x14ac:dyDescent="0.3">
      <c r="A67" s="81" t="s">
        <v>81</v>
      </c>
      <c r="B67" s="67" t="s">
        <v>16</v>
      </c>
      <c r="C67" s="66" t="s">
        <v>45</v>
      </c>
      <c r="D67" s="66"/>
      <c r="E67" s="66"/>
      <c r="F67" s="66"/>
      <c r="G67" s="66"/>
      <c r="H67" s="66"/>
      <c r="I67" s="66"/>
      <c r="J67" s="66"/>
      <c r="K67" s="45">
        <v>1544075</v>
      </c>
      <c r="M67" s="17"/>
      <c r="N67" s="19"/>
      <c r="O67" s="17"/>
      <c r="P67" s="17"/>
      <c r="Q67" s="17"/>
      <c r="R67" s="17"/>
      <c r="S67" s="17"/>
      <c r="T67" s="17"/>
      <c r="U67" s="19"/>
    </row>
    <row r="68" spans="1:21" s="3" customFormat="1" ht="49.5" customHeight="1" x14ac:dyDescent="0.3">
      <c r="A68" s="81"/>
      <c r="B68" s="67"/>
      <c r="C68" s="66" t="s">
        <v>56</v>
      </c>
      <c r="D68" s="66"/>
      <c r="E68" s="66"/>
      <c r="F68" s="66"/>
      <c r="G68" s="66"/>
      <c r="H68" s="66"/>
      <c r="I68" s="66"/>
      <c r="J68" s="66"/>
      <c r="K68" s="45">
        <v>4518769</v>
      </c>
      <c r="M68" s="17"/>
      <c r="N68" s="19"/>
      <c r="O68" s="17"/>
      <c r="P68" s="17"/>
      <c r="Q68" s="17"/>
      <c r="R68" s="17"/>
      <c r="S68" s="17"/>
      <c r="T68" s="17"/>
      <c r="U68" s="17"/>
    </row>
    <row r="69" spans="1:21" s="3" customFormat="1" ht="81" customHeight="1" x14ac:dyDescent="0.3">
      <c r="A69" s="81"/>
      <c r="B69" s="67"/>
      <c r="C69" s="66" t="s">
        <v>57</v>
      </c>
      <c r="D69" s="82"/>
      <c r="E69" s="82"/>
      <c r="F69" s="82"/>
      <c r="G69" s="82"/>
      <c r="H69" s="82"/>
      <c r="I69" s="82"/>
      <c r="J69" s="82"/>
      <c r="K69" s="45">
        <v>19402020</v>
      </c>
      <c r="N69" s="5"/>
    </row>
    <row r="70" spans="1:21" s="3" customFormat="1" ht="25.8" customHeight="1" x14ac:dyDescent="0.3">
      <c r="A70" s="57" t="s">
        <v>91</v>
      </c>
      <c r="B70" s="63" t="s">
        <v>49</v>
      </c>
      <c r="C70" s="63"/>
      <c r="D70" s="63"/>
      <c r="E70" s="63"/>
      <c r="F70" s="63"/>
      <c r="G70" s="63"/>
      <c r="H70" s="63"/>
      <c r="I70" s="63"/>
      <c r="J70" s="63"/>
      <c r="K70" s="49">
        <f>13452512-2029341-5000000</f>
        <v>6423171</v>
      </c>
    </row>
    <row r="71" spans="1:21" s="31" customFormat="1" ht="36.75" customHeight="1" x14ac:dyDescent="0.3">
      <c r="A71" s="59" t="s">
        <v>86</v>
      </c>
      <c r="B71" s="63" t="s">
        <v>85</v>
      </c>
      <c r="C71" s="63"/>
      <c r="D71" s="63"/>
      <c r="E71" s="63"/>
      <c r="F71" s="63"/>
      <c r="G71" s="63"/>
      <c r="H71" s="63"/>
      <c r="I71" s="63"/>
      <c r="J71" s="63"/>
      <c r="K71" s="44">
        <v>46974887</v>
      </c>
      <c r="L71" s="39"/>
    </row>
    <row r="72" spans="1:21" s="3" customFormat="1" ht="8.25" customHeight="1" x14ac:dyDescent="0.3">
      <c r="A72" s="2"/>
      <c r="B72" s="1"/>
      <c r="C72" s="1"/>
      <c r="E72" s="5"/>
      <c r="F72" s="1"/>
      <c r="G72" s="1"/>
      <c r="H72" s="1"/>
      <c r="I72" s="1"/>
      <c r="J72" s="1"/>
      <c r="K72" s="1"/>
    </row>
    <row r="73" spans="1:21" s="3" customFormat="1" ht="15.6" x14ac:dyDescent="0.3">
      <c r="A73" s="75" t="s">
        <v>51</v>
      </c>
      <c r="B73" s="75"/>
      <c r="E73" s="5"/>
    </row>
    <row r="74" spans="1:21" s="3" customFormat="1" ht="18" customHeight="1" x14ac:dyDescent="0.3">
      <c r="A74" s="76" t="s">
        <v>55</v>
      </c>
      <c r="B74" s="76"/>
      <c r="C74" s="76"/>
      <c r="D74" s="76"/>
      <c r="E74" s="76"/>
      <c r="F74" s="76"/>
      <c r="G74" s="76"/>
      <c r="H74" s="76"/>
      <c r="I74" s="76"/>
      <c r="J74" s="76"/>
    </row>
    <row r="75" spans="1:21" s="3" customFormat="1" ht="8.25" customHeight="1" x14ac:dyDescent="0.3">
      <c r="A75" s="2"/>
      <c r="B75" s="1"/>
      <c r="C75" s="1"/>
      <c r="D75" s="1"/>
      <c r="E75" s="1"/>
      <c r="F75" s="1"/>
      <c r="G75" s="1"/>
      <c r="H75" s="1"/>
      <c r="I75" s="1"/>
      <c r="J75" s="1"/>
      <c r="K75" s="1"/>
    </row>
    <row r="76" spans="1:21" s="3" customFormat="1" ht="16.5" customHeight="1" x14ac:dyDescent="0.3">
      <c r="A76" s="2"/>
      <c r="B76" s="1"/>
      <c r="C76" s="1"/>
      <c r="D76" s="1"/>
      <c r="E76" s="1"/>
      <c r="F76" s="1"/>
      <c r="G76" s="1"/>
      <c r="H76" s="1"/>
      <c r="I76" s="1"/>
      <c r="J76" s="1"/>
      <c r="K76" s="1"/>
    </row>
    <row r="77" spans="1:21" s="3" customFormat="1" ht="15.75" customHeight="1" x14ac:dyDescent="0.3">
      <c r="A77" s="2"/>
      <c r="B77" s="1"/>
      <c r="C77" s="1"/>
      <c r="D77" s="1"/>
      <c r="E77" s="1"/>
      <c r="F77" s="1"/>
      <c r="G77" s="1"/>
      <c r="H77" s="1"/>
      <c r="I77" s="1"/>
      <c r="J77" s="1"/>
      <c r="K77" s="1"/>
    </row>
    <row r="78" spans="1:21" s="3" customFormat="1" ht="15.75" customHeight="1" x14ac:dyDescent="0.3">
      <c r="A78" s="2"/>
      <c r="B78" s="1"/>
      <c r="C78" s="1"/>
      <c r="D78" s="1"/>
      <c r="E78" s="1"/>
      <c r="F78" s="1"/>
      <c r="G78" s="1"/>
      <c r="H78" s="1"/>
      <c r="I78" s="1"/>
      <c r="J78" s="1"/>
      <c r="K78" s="1"/>
    </row>
    <row r="79" spans="1:21" s="3" customFormat="1" ht="15.75" customHeight="1" x14ac:dyDescent="0.3">
      <c r="A79" s="2"/>
      <c r="B79" s="1"/>
      <c r="C79" s="1"/>
      <c r="D79" s="1"/>
      <c r="E79" s="1"/>
      <c r="F79" s="1"/>
      <c r="G79" s="1"/>
      <c r="H79" s="1"/>
      <c r="I79" s="1"/>
      <c r="J79" s="1"/>
      <c r="K79" s="1"/>
    </row>
    <row r="80" spans="1:21" s="3" customFormat="1" ht="15.75" customHeight="1" x14ac:dyDescent="0.3">
      <c r="A80" s="2"/>
      <c r="B80" s="1"/>
      <c r="C80" s="1"/>
      <c r="D80" s="1"/>
      <c r="E80" s="1"/>
      <c r="F80" s="1"/>
      <c r="G80" s="1"/>
      <c r="H80" s="1"/>
      <c r="I80" s="1"/>
      <c r="J80" s="1"/>
      <c r="K80" s="1"/>
    </row>
    <row r="81" spans="1:11" s="3" customFormat="1" ht="15.75" customHeight="1" x14ac:dyDescent="0.3">
      <c r="A81" s="2"/>
      <c r="B81" s="1"/>
      <c r="C81" s="1"/>
      <c r="D81" s="1"/>
      <c r="E81" s="1"/>
      <c r="F81" s="1"/>
      <c r="G81" s="1"/>
      <c r="H81" s="1"/>
      <c r="I81" s="1"/>
      <c r="J81" s="1"/>
      <c r="K81" s="1"/>
    </row>
    <row r="82" spans="1:11" s="3" customFormat="1" ht="15.6" x14ac:dyDescent="0.3">
      <c r="A82" s="2"/>
      <c r="B82" s="1"/>
      <c r="C82" s="1"/>
      <c r="D82" s="1"/>
      <c r="E82" s="1"/>
      <c r="F82" s="1"/>
      <c r="G82" s="1"/>
      <c r="H82" s="1"/>
      <c r="I82" s="1"/>
      <c r="J82" s="1"/>
      <c r="K82" s="1"/>
    </row>
    <row r="83" spans="1:11" s="3" customFormat="1" ht="15.75" customHeight="1" x14ac:dyDescent="0.3">
      <c r="A83" s="2"/>
      <c r="B83" s="1"/>
      <c r="C83" s="1"/>
      <c r="D83" s="1"/>
      <c r="E83" s="1"/>
      <c r="F83" s="1"/>
      <c r="G83" s="1"/>
      <c r="H83" s="1"/>
      <c r="I83" s="1"/>
      <c r="J83" s="1"/>
      <c r="K83" s="1"/>
    </row>
    <row r="84" spans="1:11" s="3" customFormat="1" ht="15.75" customHeight="1" x14ac:dyDescent="0.3">
      <c r="A84" s="2"/>
      <c r="B84" s="1"/>
      <c r="C84" s="1"/>
      <c r="D84" s="1"/>
      <c r="E84" s="1"/>
      <c r="F84" s="1"/>
      <c r="G84" s="1"/>
      <c r="H84" s="1"/>
      <c r="I84" s="1"/>
      <c r="J84" s="1"/>
      <c r="K84" s="1"/>
    </row>
    <row r="85" spans="1:11" s="3" customFormat="1" ht="15.6" x14ac:dyDescent="0.3">
      <c r="A85" s="2"/>
      <c r="B85" s="1"/>
      <c r="C85" s="1"/>
      <c r="D85" s="1"/>
      <c r="E85" s="1"/>
      <c r="F85" s="1"/>
      <c r="G85" s="1"/>
      <c r="H85" s="1"/>
      <c r="I85" s="1"/>
      <c r="J85" s="1"/>
      <c r="K85" s="1"/>
    </row>
    <row r="86" spans="1:11" s="3" customFormat="1" ht="16.5" customHeight="1" x14ac:dyDescent="0.3">
      <c r="A86" s="2"/>
      <c r="B86" s="1"/>
      <c r="C86" s="1"/>
      <c r="D86" s="1"/>
      <c r="E86" s="1"/>
      <c r="F86" s="1"/>
      <c r="G86" s="1"/>
      <c r="H86" s="1"/>
      <c r="I86" s="1"/>
      <c r="J86" s="1"/>
      <c r="K86" s="1"/>
    </row>
    <row r="87" spans="1:11" s="3" customFormat="1" ht="16.5" customHeight="1" x14ac:dyDescent="0.3">
      <c r="A87" s="2"/>
      <c r="B87" s="1"/>
      <c r="C87" s="1"/>
      <c r="D87" s="1"/>
      <c r="E87" s="1"/>
      <c r="F87" s="1"/>
      <c r="G87" s="1"/>
      <c r="H87" s="1"/>
      <c r="I87" s="1"/>
      <c r="J87" s="1"/>
      <c r="K87" s="1"/>
    </row>
    <row r="88" spans="1:11" s="3" customFormat="1" ht="15.6" x14ac:dyDescent="0.3">
      <c r="A88" s="2"/>
      <c r="B88" s="1"/>
      <c r="C88" s="1"/>
      <c r="D88" s="1"/>
      <c r="E88" s="1"/>
      <c r="F88" s="1"/>
      <c r="G88" s="1"/>
      <c r="H88" s="1"/>
      <c r="I88" s="1"/>
      <c r="J88" s="1"/>
      <c r="K88" s="1"/>
    </row>
    <row r="89" spans="1:11" s="3" customFormat="1" ht="17.25" customHeight="1" x14ac:dyDescent="0.3">
      <c r="A89" s="2"/>
      <c r="B89" s="1"/>
      <c r="C89" s="1"/>
      <c r="D89" s="1"/>
      <c r="E89" s="1"/>
      <c r="F89" s="1"/>
      <c r="G89" s="1"/>
      <c r="H89" s="1"/>
      <c r="I89" s="1"/>
      <c r="J89" s="1"/>
      <c r="K89" s="1"/>
    </row>
    <row r="90" spans="1:11" s="3" customFormat="1" ht="66.75" customHeight="1" x14ac:dyDescent="0.3">
      <c r="A90" s="2"/>
      <c r="B90" s="1"/>
      <c r="C90" s="1"/>
      <c r="D90" s="1"/>
      <c r="E90" s="1"/>
      <c r="F90" s="1"/>
      <c r="G90" s="1"/>
      <c r="H90" s="1"/>
      <c r="I90" s="1"/>
      <c r="J90" s="1"/>
      <c r="K90" s="1"/>
    </row>
    <row r="91" spans="1:11" ht="36" customHeight="1" x14ac:dyDescent="0.3"/>
    <row r="92" spans="1:11" ht="36" customHeight="1" x14ac:dyDescent="0.3"/>
    <row r="93" spans="1:11" ht="36" customHeight="1" x14ac:dyDescent="0.3"/>
    <row r="95" spans="1:11" ht="12.75" customHeight="1" x14ac:dyDescent="0.3"/>
    <row r="96" spans="1:11" ht="12.75" hidden="1" customHeight="1" x14ac:dyDescent="0.3"/>
    <row r="97" ht="12.75" hidden="1" customHeight="1" x14ac:dyDescent="0.3"/>
    <row r="98" hidden="1" x14ac:dyDescent="0.3"/>
    <row r="99" hidden="1" x14ac:dyDescent="0.3"/>
    <row r="100" hidden="1" x14ac:dyDescent="0.3"/>
    <row r="101" hidden="1" x14ac:dyDescent="0.3"/>
    <row r="102" hidden="1" x14ac:dyDescent="0.3"/>
    <row r="103" hidden="1" x14ac:dyDescent="0.3"/>
    <row r="104" hidden="1" x14ac:dyDescent="0.3"/>
  </sheetData>
  <mergeCells count="63">
    <mergeCell ref="B71:J71"/>
    <mergeCell ref="B50:J50"/>
    <mergeCell ref="B51:J51"/>
    <mergeCell ref="B52:J52"/>
    <mergeCell ref="B36:J36"/>
    <mergeCell ref="B37:J37"/>
    <mergeCell ref="B38:J38"/>
    <mergeCell ref="B47:J47"/>
    <mergeCell ref="B44:J44"/>
    <mergeCell ref="B45:J45"/>
    <mergeCell ref="B46:J46"/>
    <mergeCell ref="B39:J39"/>
    <mergeCell ref="B40:J40"/>
    <mergeCell ref="B41:J41"/>
    <mergeCell ref="B42:J42"/>
    <mergeCell ref="B56:J56"/>
    <mergeCell ref="A67:A69"/>
    <mergeCell ref="B67:B69"/>
    <mergeCell ref="C69:J69"/>
    <mergeCell ref="C67:J67"/>
    <mergeCell ref="C68:J68"/>
    <mergeCell ref="A73:B73"/>
    <mergeCell ref="A74:J74"/>
    <mergeCell ref="A7:K7"/>
    <mergeCell ref="A8:K8"/>
    <mergeCell ref="A9:K9"/>
    <mergeCell ref="A11:K11"/>
    <mergeCell ref="B16:J16"/>
    <mergeCell ref="K23:K24"/>
    <mergeCell ref="B19:J19"/>
    <mergeCell ref="B21:J21"/>
    <mergeCell ref="B22:J22"/>
    <mergeCell ref="B17:J17"/>
    <mergeCell ref="B70:J70"/>
    <mergeCell ref="B34:J34"/>
    <mergeCell ref="B18:J18"/>
    <mergeCell ref="A23:A24"/>
    <mergeCell ref="B13:J13"/>
    <mergeCell ref="B14:J14"/>
    <mergeCell ref="B15:J15"/>
    <mergeCell ref="B20:J20"/>
    <mergeCell ref="B23:B24"/>
    <mergeCell ref="C23:E23"/>
    <mergeCell ref="F23:F24"/>
    <mergeCell ref="G23:H23"/>
    <mergeCell ref="I23:J23"/>
    <mergeCell ref="B35:J35"/>
    <mergeCell ref="B57:J57"/>
    <mergeCell ref="B43:J43"/>
    <mergeCell ref="B48:J48"/>
    <mergeCell ref="B63:J63"/>
    <mergeCell ref="B49:J49"/>
    <mergeCell ref="B66:J66"/>
    <mergeCell ref="B64:J64"/>
    <mergeCell ref="B65:J65"/>
    <mergeCell ref="B53:J53"/>
    <mergeCell ref="B55:J55"/>
    <mergeCell ref="B60:J60"/>
    <mergeCell ref="B62:J62"/>
    <mergeCell ref="B59:J59"/>
    <mergeCell ref="B61:J61"/>
    <mergeCell ref="B58:J58"/>
    <mergeCell ref="B54:J54"/>
  </mergeCells>
  <pageMargins left="0.39370078740157483" right="0.39370078740157483" top="0.59055118110236227" bottom="0.19685039370078741" header="0" footer="0"/>
  <pageSetup paperSize="9" scale="61" firstPageNumber="140" fitToHeight="5" orientation="landscape" useFirstPageNumber="1" r:id="rId1"/>
  <headerFooter scaleWithDoc="0" alignWithMargins="0">
    <oddHeader>&amp;C&amp;"Times New Roman,обычный"&amp;P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после папки 65</vt:lpstr>
      <vt:lpstr>'после папки 65'!Область_печати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bikova</dc:creator>
  <cp:lastModifiedBy>Шеремет Наталья Николаевна</cp:lastModifiedBy>
  <cp:lastPrinted>2026-04-08T09:08:50Z</cp:lastPrinted>
  <dcterms:created xsi:type="dcterms:W3CDTF">2022-03-10T13:47:37Z</dcterms:created>
  <dcterms:modified xsi:type="dcterms:W3CDTF">2026-04-08T09:11:01Z</dcterms:modified>
</cp:coreProperties>
</file>