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8" yWindow="-108" windowWidth="23256" windowHeight="12576"/>
  </bookViews>
  <sheets>
    <sheet name="Приложение № 1 " sheetId="1" r:id="rId1"/>
  </sheets>
  <definedNames>
    <definedName name="_xlnm.Print_Titles" localSheetId="0">'Приложение № 1 '!$7:$7</definedName>
    <definedName name="_xlnm.Print_Area" localSheetId="0">'Приложение № 1 '!$A$1:$K$68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2" i="1" l="1"/>
  <c r="I62" i="1"/>
  <c r="H62" i="1"/>
  <c r="G62" i="1"/>
  <c r="F62" i="1"/>
  <c r="E62" i="1"/>
  <c r="C62" i="1"/>
  <c r="J54" i="1"/>
  <c r="E54" i="1"/>
  <c r="I54" i="1"/>
  <c r="H54" i="1"/>
  <c r="G54" i="1"/>
  <c r="F54" i="1"/>
  <c r="C54" i="1"/>
  <c r="D14" i="1"/>
  <c r="C14" i="1"/>
  <c r="D33" i="1" l="1"/>
  <c r="E33" i="1"/>
  <c r="F33" i="1"/>
  <c r="G33" i="1"/>
  <c r="H33" i="1"/>
  <c r="I33" i="1"/>
  <c r="J33" i="1"/>
  <c r="C33" i="1"/>
  <c r="E10" i="1"/>
  <c r="F10" i="1"/>
  <c r="G10" i="1"/>
  <c r="H10" i="1"/>
  <c r="I10" i="1"/>
  <c r="J10" i="1"/>
  <c r="C10" i="1"/>
  <c r="K66" i="1"/>
  <c r="K64" i="1"/>
  <c r="K62" i="1"/>
  <c r="K60" i="1"/>
  <c r="K58" i="1"/>
  <c r="K56" i="1"/>
  <c r="K54" i="1"/>
  <c r="K52" i="1"/>
  <c r="K50" i="1"/>
  <c r="K49" i="1"/>
  <c r="J48" i="1"/>
  <c r="I48" i="1"/>
  <c r="H48" i="1"/>
  <c r="G48" i="1"/>
  <c r="F48" i="1"/>
  <c r="E48" i="1"/>
  <c r="D48" i="1"/>
  <c r="K46" i="1"/>
  <c r="K44" i="1"/>
  <c r="K43" i="1"/>
  <c r="K42" i="1"/>
  <c r="K41" i="1"/>
  <c r="K40" i="1"/>
  <c r="K39" i="1"/>
  <c r="K38" i="1"/>
  <c r="K37" i="1"/>
  <c r="K36" i="1"/>
  <c r="K35" i="1"/>
  <c r="K34" i="1"/>
  <c r="K31" i="1"/>
  <c r="K30" i="1" s="1"/>
  <c r="J30" i="1"/>
  <c r="I30" i="1"/>
  <c r="H30" i="1"/>
  <c r="G30" i="1"/>
  <c r="F30" i="1"/>
  <c r="E30" i="1"/>
  <c r="D30" i="1"/>
  <c r="C30" i="1"/>
  <c r="C28" i="1"/>
  <c r="K28" i="1" s="1"/>
  <c r="J27" i="1"/>
  <c r="I27" i="1"/>
  <c r="H27" i="1"/>
  <c r="G27" i="1"/>
  <c r="F27" i="1"/>
  <c r="E27" i="1"/>
  <c r="D27" i="1"/>
  <c r="K26" i="1"/>
  <c r="K25" i="1"/>
  <c r="K24" i="1"/>
  <c r="K23" i="1"/>
  <c r="K22" i="1"/>
  <c r="K21" i="1"/>
  <c r="K19" i="1"/>
  <c r="K18" i="1"/>
  <c r="J17" i="1"/>
  <c r="I17" i="1"/>
  <c r="H17" i="1"/>
  <c r="G17" i="1"/>
  <c r="F17" i="1"/>
  <c r="E17" i="1"/>
  <c r="D17" i="1"/>
  <c r="C17" i="1"/>
  <c r="K15" i="1"/>
  <c r="K13" i="1"/>
  <c r="K12" i="1"/>
  <c r="K11" i="1"/>
  <c r="K33" i="1" l="1"/>
  <c r="K14" i="1"/>
  <c r="K10" i="1" s="1"/>
  <c r="D10" i="1"/>
  <c r="D9" i="1" s="1"/>
  <c r="D68" i="1" s="1"/>
  <c r="E9" i="1"/>
  <c r="E68" i="1" s="1"/>
  <c r="G9" i="1"/>
  <c r="G68" i="1" s="1"/>
  <c r="I9" i="1"/>
  <c r="I68" i="1" s="1"/>
  <c r="J9" i="1"/>
  <c r="J68" i="1" s="1"/>
  <c r="H9" i="1"/>
  <c r="H68" i="1" s="1"/>
  <c r="F9" i="1"/>
  <c r="F68" i="1" s="1"/>
  <c r="K17" i="1"/>
  <c r="C48" i="1"/>
  <c r="K48" i="1"/>
  <c r="C27" i="1"/>
  <c r="C9" i="1" s="1"/>
  <c r="C68" i="1" l="1"/>
  <c r="K27" i="1"/>
  <c r="K9" i="1" s="1"/>
  <c r="K68" i="1" s="1"/>
</calcChain>
</file>

<file path=xl/sharedStrings.xml><?xml version="1.0" encoding="utf-8"?>
<sst xmlns="http://schemas.openxmlformats.org/spreadsheetml/2006/main" count="58" uniqueCount="58">
  <si>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</si>
  <si>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</si>
  <si>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</si>
  <si>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</si>
  <si>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</si>
  <si>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</si>
  <si>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</si>
  <si>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</si>
  <si>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</si>
  <si>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</si>
  <si>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</si>
  <si>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</si>
  <si>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</si>
  <si>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</si>
  <si>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</si>
  <si>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</si>
  <si>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Налог на игорную деятельность</t>
  </si>
  <si>
    <t>Подоходный налог с физических лиц</t>
  </si>
  <si>
    <t>Налоги на товары и услуги, лицензионные и регистрационные сборы</t>
  </si>
  <si>
    <t>Акциз на продукцию, производимую на территории ПМР</t>
  </si>
  <si>
    <t>Лицензионные и регистрационные сборы</t>
  </si>
  <si>
    <t>Платежи за пользование природными ресурсами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</si>
  <si>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</si>
  <si>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вод,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</si>
  <si>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</si>
  <si>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</si>
  <si>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</si>
  <si>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Прочие налоги, пошлины и сборы</t>
  </si>
  <si>
    <t>Государственная пошлина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</si>
  <si>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</si>
  <si>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</si>
  <si>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</si>
  <si>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</si>
  <si>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</si>
  <si>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</si>
  <si>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</si>
  <si>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</si>
  <si>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</si>
  <si>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</si>
  <si>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</si>
  <si>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</si>
  <si>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Дорожные фонды</t>
  </si>
  <si>
    <t>Отчисления от налога на доходы организаций</t>
  </si>
  <si>
    <t>Республиканский целевой бюджетный экологический фонд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</si>
  <si>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</si>
  <si>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</si>
  <si>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</si>
  <si>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</si>
  <si>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ИТОГО</t>
  </si>
  <si>
    <t>Фонд развития мелиоративного комплекса</t>
  </si>
  <si>
    <t>Единый таможенный платеж</t>
  </si>
  <si>
    <t>Приложение № 1</t>
  </si>
  <si>
    <t xml:space="preserve">к Закону Приднестровской Молдавской Республики </t>
  </si>
  <si>
    <t>"О республиканском бюджете на 2026 год"</t>
  </si>
  <si>
    <t>Доходы республиканского бюджета в разрезе основных видов налоговых, неналоговых и иных обязательных платежей на 2026 год</t>
  </si>
  <si>
    <t xml:space="preserve">Иные поступления, носящие нерегулярный характер </t>
  </si>
  <si>
    <t>Отчисления от единого социального налога на улучшение оснащенности учреждений здравоохранения медицинским оборудованием, мебельным и мягким инвентарем, а также приобретение специализированного медицинского автотранспорта и иные цели развития отрасли здравоохранения</t>
  </si>
  <si>
    <t>Доходы от предпринимательской и иной приносящей доход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</si>
</sst>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\ _₽_-;\-* #,##0\ _₽_-;_-* &quot;-&quot;\ _₽_-;_-@_-"/>
    <numFmt numFmtId="165" formatCode="_-* #,##0_-;\-* #,##0_-;_-* &quot;-&quot;??_-;_-@_-"/>
    <numFmt numFmtId="166" formatCode="_(* #,##0.00_);_(* \(#,##0.00\);_(* &quot;-&quot;??_);_(@_)"/>
    <numFmt numFmtId="167" formatCode="_-* #,##0_р_._-;\-* #,##0_р_._-;_-* &quot;-&quot;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</cellStyleXfs>
  <cellXfs count="54">
    <xf numFmtId="0" fontId="0" fillId="0" borderId="0" xfId="0"/>
    <xf numFmtId="3" fontId="4" fillId="2" borderId="0" xfId="0" applyNumberFormat="1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4" fillId="0" borderId="0" xfId="2" applyFont="1" applyFill="1" applyAlignment="1">
      <alignment horizontal="left" vertical="center" wrapText="1"/>
    </xf>
    <xf numFmtId="3" fontId="4" fillId="0" borderId="0" xfId="2" applyNumberFormat="1" applyFont="1" applyFill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 vertical="center"/>
    </xf>
    <xf numFmtId="167" fontId="4" fillId="0" borderId="0" xfId="2" applyNumberFormat="1" applyFont="1" applyFill="1" applyAlignment="1">
      <alignment horizontal="left" vertical="center" wrapText="1"/>
    </xf>
    <xf numFmtId="167" fontId="4" fillId="0" borderId="1" xfId="2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3" fontId="4" fillId="0" borderId="0" xfId="2" applyNumberFormat="1" applyFont="1" applyFill="1" applyAlignment="1">
      <alignment horizontal="right" vertical="center"/>
    </xf>
    <xf numFmtId="0" fontId="4" fillId="0" borderId="0" xfId="2" applyFont="1" applyFill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horizontal="center" vertical="center"/>
    </xf>
    <xf numFmtId="0" fontId="5" fillId="0" borderId="0" xfId="2" applyFont="1" applyFill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wrapText="1"/>
    </xf>
    <xf numFmtId="0" fontId="4" fillId="0" borderId="0" xfId="2" applyFont="1" applyFill="1" applyAlignment="1">
      <alignment vertical="center"/>
    </xf>
    <xf numFmtId="164" fontId="4" fillId="0" borderId="1" xfId="2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3" fontId="5" fillId="0" borderId="0" xfId="2" applyNumberFormat="1" applyFont="1" applyFill="1" applyAlignment="1">
      <alignment horizontal="right" vertical="center"/>
    </xf>
    <xf numFmtId="0" fontId="5" fillId="0" borderId="0" xfId="2" applyFont="1" applyFill="1" applyAlignment="1">
      <alignment vertical="center"/>
    </xf>
    <xf numFmtId="49" fontId="4" fillId="0" borderId="0" xfId="2" applyNumberFormat="1" applyFont="1" applyFill="1" applyAlignment="1">
      <alignment vertical="center" wrapText="1"/>
    </xf>
    <xf numFmtId="167" fontId="4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center" vertical="center" wrapText="1"/>
    </xf>
    <xf numFmtId="167" fontId="4" fillId="0" borderId="0" xfId="2" applyNumberFormat="1" applyFont="1" applyFill="1" applyAlignment="1">
      <alignment horizontal="center" vertical="center"/>
    </xf>
    <xf numFmtId="49" fontId="4" fillId="0" borderId="0" xfId="2" applyNumberFormat="1" applyFont="1" applyFill="1" applyAlignment="1">
      <alignment horizontal="left" vertical="center" wrapText="1"/>
    </xf>
    <xf numFmtId="167" fontId="4" fillId="0" borderId="0" xfId="2" applyNumberFormat="1" applyFont="1" applyFill="1" applyAlignment="1">
      <alignment horizontal="left"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3" fontId="5" fillId="0" borderId="0" xfId="2" applyNumberFormat="1" applyFont="1" applyFill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0" xfId="2" applyNumberFormat="1" applyFont="1" applyFill="1" applyAlignment="1">
      <alignment horizontal="left" vertical="center" wrapText="1"/>
    </xf>
    <xf numFmtId="43" fontId="5" fillId="0" borderId="0" xfId="2" applyNumberFormat="1" applyFont="1" applyFill="1" applyAlignment="1">
      <alignment horizontal="left" vertical="center" wrapText="1"/>
    </xf>
    <xf numFmtId="167" fontId="5" fillId="0" borderId="0" xfId="2" applyNumberFormat="1" applyFont="1" applyFill="1" applyAlignment="1">
      <alignment horizontal="left" vertical="center" wrapText="1"/>
    </xf>
    <xf numFmtId="0" fontId="4" fillId="2" borderId="1" xfId="2" applyFont="1" applyFill="1" applyBorder="1" applyAlignment="1">
      <alignment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left" vertical="center" wrapText="1"/>
    </xf>
    <xf numFmtId="164" fontId="5" fillId="2" borderId="1" xfId="2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 2" xfId="1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abSelected="1" view="pageBreakPreview" zoomScale="90" zoomScaleNormal="90" zoomScaleSheetLayoutView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65" sqref="B65"/>
    </sheetView>
  </sheetViews>
  <sheetFormatPr defaultColWidth="58.33203125" defaultRowHeight="13.2" x14ac:dyDescent="0.3"/>
  <cols>
    <col min="1" max="1" width="8.6640625" style="39" customWidth="1"/>
    <col min="2" max="2" width="53" style="5" customWidth="1"/>
    <col min="3" max="3" width="14" style="3" customWidth="1"/>
    <col min="4" max="4" width="11.6640625" style="3" customWidth="1"/>
    <col min="5" max="5" width="12.5546875" style="3" customWidth="1"/>
    <col min="6" max="8" width="11.6640625" style="3" customWidth="1"/>
    <col min="9" max="9" width="13" style="3" customWidth="1"/>
    <col min="10" max="10" width="11.6640625" style="3" customWidth="1"/>
    <col min="11" max="11" width="13.33203125" style="3" customWidth="1"/>
    <col min="12" max="58" width="12.109375" style="3" customWidth="1"/>
    <col min="59" max="122" width="58.33203125" style="3"/>
    <col min="123" max="123" width="9" style="3" customWidth="1"/>
    <col min="124" max="124" width="60.33203125" style="3" customWidth="1"/>
    <col min="125" max="125" width="15.6640625" style="3" bestFit="1" customWidth="1"/>
    <col min="126" max="126" width="14.109375" style="3" bestFit="1" customWidth="1"/>
    <col min="127" max="127" width="14.109375" style="3" customWidth="1"/>
    <col min="128" max="128" width="14.109375" style="3" bestFit="1" customWidth="1"/>
    <col min="129" max="130" width="13.109375" style="3" bestFit="1" customWidth="1"/>
    <col min="131" max="131" width="14" style="3" customWidth="1"/>
    <col min="132" max="132" width="13.109375" style="3" customWidth="1"/>
    <col min="133" max="133" width="16.44140625" style="3" customWidth="1"/>
    <col min="134" max="134" width="18.5546875" style="3" customWidth="1"/>
    <col min="135" max="135" width="8.109375" style="3" bestFit="1" customWidth="1"/>
    <col min="136" max="378" width="58.33203125" style="3"/>
    <col min="379" max="379" width="9" style="3" customWidth="1"/>
    <col min="380" max="380" width="60.33203125" style="3" customWidth="1"/>
    <col min="381" max="381" width="15.6640625" style="3" bestFit="1" customWidth="1"/>
    <col min="382" max="382" width="14.109375" style="3" bestFit="1" customWidth="1"/>
    <col min="383" max="383" width="14.109375" style="3" customWidth="1"/>
    <col min="384" max="384" width="14.109375" style="3" bestFit="1" customWidth="1"/>
    <col min="385" max="386" width="13.109375" style="3" bestFit="1" customWidth="1"/>
    <col min="387" max="387" width="14" style="3" customWidth="1"/>
    <col min="388" max="388" width="13.109375" style="3" customWidth="1"/>
    <col min="389" max="389" width="16.44140625" style="3" customWidth="1"/>
    <col min="390" max="390" width="18.5546875" style="3" customWidth="1"/>
    <col min="391" max="391" width="8.109375" style="3" bestFit="1" customWidth="1"/>
    <col min="392" max="634" width="58.33203125" style="3"/>
    <col min="635" max="635" width="9" style="3" customWidth="1"/>
    <col min="636" max="636" width="60.33203125" style="3" customWidth="1"/>
    <col min="637" max="637" width="15.6640625" style="3" bestFit="1" customWidth="1"/>
    <col min="638" max="638" width="14.109375" style="3" bestFit="1" customWidth="1"/>
    <col min="639" max="639" width="14.109375" style="3" customWidth="1"/>
    <col min="640" max="640" width="14.109375" style="3" bestFit="1" customWidth="1"/>
    <col min="641" max="642" width="13.109375" style="3" bestFit="1" customWidth="1"/>
    <col min="643" max="643" width="14" style="3" customWidth="1"/>
    <col min="644" max="644" width="13.109375" style="3" customWidth="1"/>
    <col min="645" max="645" width="16.44140625" style="3" customWidth="1"/>
    <col min="646" max="646" width="18.5546875" style="3" customWidth="1"/>
    <col min="647" max="647" width="8.109375" style="3" bestFit="1" customWidth="1"/>
    <col min="648" max="890" width="58.33203125" style="3"/>
    <col min="891" max="891" width="9" style="3" customWidth="1"/>
    <col min="892" max="892" width="60.33203125" style="3" customWidth="1"/>
    <col min="893" max="893" width="15.6640625" style="3" bestFit="1" customWidth="1"/>
    <col min="894" max="894" width="14.109375" style="3" bestFit="1" customWidth="1"/>
    <col min="895" max="895" width="14.109375" style="3" customWidth="1"/>
    <col min="896" max="896" width="14.109375" style="3" bestFit="1" customWidth="1"/>
    <col min="897" max="898" width="13.109375" style="3" bestFit="1" customWidth="1"/>
    <col min="899" max="899" width="14" style="3" customWidth="1"/>
    <col min="900" max="900" width="13.109375" style="3" customWidth="1"/>
    <col min="901" max="901" width="16.44140625" style="3" customWidth="1"/>
    <col min="902" max="902" width="18.5546875" style="3" customWidth="1"/>
    <col min="903" max="903" width="8.109375" style="3" bestFit="1" customWidth="1"/>
    <col min="904" max="1146" width="58.33203125" style="3"/>
    <col min="1147" max="1147" width="9" style="3" customWidth="1"/>
    <col min="1148" max="1148" width="60.33203125" style="3" customWidth="1"/>
    <col min="1149" max="1149" width="15.6640625" style="3" bestFit="1" customWidth="1"/>
    <col min="1150" max="1150" width="14.109375" style="3" bestFit="1" customWidth="1"/>
    <col min="1151" max="1151" width="14.109375" style="3" customWidth="1"/>
    <col min="1152" max="1152" width="14.109375" style="3" bestFit="1" customWidth="1"/>
    <col min="1153" max="1154" width="13.109375" style="3" bestFit="1" customWidth="1"/>
    <col min="1155" max="1155" width="14" style="3" customWidth="1"/>
    <col min="1156" max="1156" width="13.109375" style="3" customWidth="1"/>
    <col min="1157" max="1157" width="16.44140625" style="3" customWidth="1"/>
    <col min="1158" max="1158" width="18.5546875" style="3" customWidth="1"/>
    <col min="1159" max="1159" width="8.109375" style="3" bestFit="1" customWidth="1"/>
    <col min="1160" max="1402" width="58.33203125" style="3"/>
    <col min="1403" max="1403" width="9" style="3" customWidth="1"/>
    <col min="1404" max="1404" width="60.33203125" style="3" customWidth="1"/>
    <col min="1405" max="1405" width="15.6640625" style="3" bestFit="1" customWidth="1"/>
    <col min="1406" max="1406" width="14.109375" style="3" bestFit="1" customWidth="1"/>
    <col min="1407" max="1407" width="14.109375" style="3" customWidth="1"/>
    <col min="1408" max="1408" width="14.109375" style="3" bestFit="1" customWidth="1"/>
    <col min="1409" max="1410" width="13.109375" style="3" bestFit="1" customWidth="1"/>
    <col min="1411" max="1411" width="14" style="3" customWidth="1"/>
    <col min="1412" max="1412" width="13.109375" style="3" customWidth="1"/>
    <col min="1413" max="1413" width="16.44140625" style="3" customWidth="1"/>
    <col min="1414" max="1414" width="18.5546875" style="3" customWidth="1"/>
    <col min="1415" max="1415" width="8.109375" style="3" bestFit="1" customWidth="1"/>
    <col min="1416" max="1658" width="58.33203125" style="3"/>
    <col min="1659" max="1659" width="9" style="3" customWidth="1"/>
    <col min="1660" max="1660" width="60.33203125" style="3" customWidth="1"/>
    <col min="1661" max="1661" width="15.6640625" style="3" bestFit="1" customWidth="1"/>
    <col min="1662" max="1662" width="14.109375" style="3" bestFit="1" customWidth="1"/>
    <col min="1663" max="1663" width="14.109375" style="3" customWidth="1"/>
    <col min="1664" max="1664" width="14.109375" style="3" bestFit="1" customWidth="1"/>
    <col min="1665" max="1666" width="13.109375" style="3" bestFit="1" customWidth="1"/>
    <col min="1667" max="1667" width="14" style="3" customWidth="1"/>
    <col min="1668" max="1668" width="13.109375" style="3" customWidth="1"/>
    <col min="1669" max="1669" width="16.44140625" style="3" customWidth="1"/>
    <col min="1670" max="1670" width="18.5546875" style="3" customWidth="1"/>
    <col min="1671" max="1671" width="8.109375" style="3" bestFit="1" customWidth="1"/>
    <col min="1672" max="1914" width="58.33203125" style="3"/>
    <col min="1915" max="1915" width="9" style="3" customWidth="1"/>
    <col min="1916" max="1916" width="60.33203125" style="3" customWidth="1"/>
    <col min="1917" max="1917" width="15.6640625" style="3" bestFit="1" customWidth="1"/>
    <col min="1918" max="1918" width="14.109375" style="3" bestFit="1" customWidth="1"/>
    <col min="1919" max="1919" width="14.109375" style="3" customWidth="1"/>
    <col min="1920" max="1920" width="14.109375" style="3" bestFit="1" customWidth="1"/>
    <col min="1921" max="1922" width="13.109375" style="3" bestFit="1" customWidth="1"/>
    <col min="1923" max="1923" width="14" style="3" customWidth="1"/>
    <col min="1924" max="1924" width="13.109375" style="3" customWidth="1"/>
    <col min="1925" max="1925" width="16.44140625" style="3" customWidth="1"/>
    <col min="1926" max="1926" width="18.5546875" style="3" customWidth="1"/>
    <col min="1927" max="1927" width="8.109375" style="3" bestFit="1" customWidth="1"/>
    <col min="1928" max="2170" width="58.33203125" style="3"/>
    <col min="2171" max="2171" width="9" style="3" customWidth="1"/>
    <col min="2172" max="2172" width="60.33203125" style="3" customWidth="1"/>
    <col min="2173" max="2173" width="15.6640625" style="3" bestFit="1" customWidth="1"/>
    <col min="2174" max="2174" width="14.109375" style="3" bestFit="1" customWidth="1"/>
    <col min="2175" max="2175" width="14.109375" style="3" customWidth="1"/>
    <col min="2176" max="2176" width="14.109375" style="3" bestFit="1" customWidth="1"/>
    <col min="2177" max="2178" width="13.109375" style="3" bestFit="1" customWidth="1"/>
    <col min="2179" max="2179" width="14" style="3" customWidth="1"/>
    <col min="2180" max="2180" width="13.109375" style="3" customWidth="1"/>
    <col min="2181" max="2181" width="16.44140625" style="3" customWidth="1"/>
    <col min="2182" max="2182" width="18.5546875" style="3" customWidth="1"/>
    <col min="2183" max="2183" width="8.109375" style="3" bestFit="1" customWidth="1"/>
    <col min="2184" max="2426" width="58.33203125" style="3"/>
    <col min="2427" max="2427" width="9" style="3" customWidth="1"/>
    <col min="2428" max="2428" width="60.33203125" style="3" customWidth="1"/>
    <col min="2429" max="2429" width="15.6640625" style="3" bestFit="1" customWidth="1"/>
    <col min="2430" max="2430" width="14.109375" style="3" bestFit="1" customWidth="1"/>
    <col min="2431" max="2431" width="14.109375" style="3" customWidth="1"/>
    <col min="2432" max="2432" width="14.109375" style="3" bestFit="1" customWidth="1"/>
    <col min="2433" max="2434" width="13.109375" style="3" bestFit="1" customWidth="1"/>
    <col min="2435" max="2435" width="14" style="3" customWidth="1"/>
    <col min="2436" max="2436" width="13.109375" style="3" customWidth="1"/>
    <col min="2437" max="2437" width="16.44140625" style="3" customWidth="1"/>
    <col min="2438" max="2438" width="18.5546875" style="3" customWidth="1"/>
    <col min="2439" max="2439" width="8.109375" style="3" bestFit="1" customWidth="1"/>
    <col min="2440" max="2682" width="58.33203125" style="3"/>
    <col min="2683" max="2683" width="9" style="3" customWidth="1"/>
    <col min="2684" max="2684" width="60.33203125" style="3" customWidth="1"/>
    <col min="2685" max="2685" width="15.6640625" style="3" bestFit="1" customWidth="1"/>
    <col min="2686" max="2686" width="14.109375" style="3" bestFit="1" customWidth="1"/>
    <col min="2687" max="2687" width="14.109375" style="3" customWidth="1"/>
    <col min="2688" max="2688" width="14.109375" style="3" bestFit="1" customWidth="1"/>
    <col min="2689" max="2690" width="13.109375" style="3" bestFit="1" customWidth="1"/>
    <col min="2691" max="2691" width="14" style="3" customWidth="1"/>
    <col min="2692" max="2692" width="13.109375" style="3" customWidth="1"/>
    <col min="2693" max="2693" width="16.44140625" style="3" customWidth="1"/>
    <col min="2694" max="2694" width="18.5546875" style="3" customWidth="1"/>
    <col min="2695" max="2695" width="8.109375" style="3" bestFit="1" customWidth="1"/>
    <col min="2696" max="2938" width="58.33203125" style="3"/>
    <col min="2939" max="2939" width="9" style="3" customWidth="1"/>
    <col min="2940" max="2940" width="60.33203125" style="3" customWidth="1"/>
    <col min="2941" max="2941" width="15.6640625" style="3" bestFit="1" customWidth="1"/>
    <col min="2942" max="2942" width="14.109375" style="3" bestFit="1" customWidth="1"/>
    <col min="2943" max="2943" width="14.109375" style="3" customWidth="1"/>
    <col min="2944" max="2944" width="14.109375" style="3" bestFit="1" customWidth="1"/>
    <col min="2945" max="2946" width="13.109375" style="3" bestFit="1" customWidth="1"/>
    <col min="2947" max="2947" width="14" style="3" customWidth="1"/>
    <col min="2948" max="2948" width="13.109375" style="3" customWidth="1"/>
    <col min="2949" max="2949" width="16.44140625" style="3" customWidth="1"/>
    <col min="2950" max="2950" width="18.5546875" style="3" customWidth="1"/>
    <col min="2951" max="2951" width="8.109375" style="3" bestFit="1" customWidth="1"/>
    <col min="2952" max="3194" width="58.33203125" style="3"/>
    <col min="3195" max="3195" width="9" style="3" customWidth="1"/>
    <col min="3196" max="3196" width="60.33203125" style="3" customWidth="1"/>
    <col min="3197" max="3197" width="15.6640625" style="3" bestFit="1" customWidth="1"/>
    <col min="3198" max="3198" width="14.109375" style="3" bestFit="1" customWidth="1"/>
    <col min="3199" max="3199" width="14.109375" style="3" customWidth="1"/>
    <col min="3200" max="3200" width="14.109375" style="3" bestFit="1" customWidth="1"/>
    <col min="3201" max="3202" width="13.109375" style="3" bestFit="1" customWidth="1"/>
    <col min="3203" max="3203" width="14" style="3" customWidth="1"/>
    <col min="3204" max="3204" width="13.109375" style="3" customWidth="1"/>
    <col min="3205" max="3205" width="16.44140625" style="3" customWidth="1"/>
    <col min="3206" max="3206" width="18.5546875" style="3" customWidth="1"/>
    <col min="3207" max="3207" width="8.109375" style="3" bestFit="1" customWidth="1"/>
    <col min="3208" max="3450" width="58.33203125" style="3"/>
    <col min="3451" max="3451" width="9" style="3" customWidth="1"/>
    <col min="3452" max="3452" width="60.33203125" style="3" customWidth="1"/>
    <col min="3453" max="3453" width="15.6640625" style="3" bestFit="1" customWidth="1"/>
    <col min="3454" max="3454" width="14.109375" style="3" bestFit="1" customWidth="1"/>
    <col min="3455" max="3455" width="14.109375" style="3" customWidth="1"/>
    <col min="3456" max="3456" width="14.109375" style="3" bestFit="1" customWidth="1"/>
    <col min="3457" max="3458" width="13.109375" style="3" bestFit="1" customWidth="1"/>
    <col min="3459" max="3459" width="14" style="3" customWidth="1"/>
    <col min="3460" max="3460" width="13.109375" style="3" customWidth="1"/>
    <col min="3461" max="3461" width="16.44140625" style="3" customWidth="1"/>
    <col min="3462" max="3462" width="18.5546875" style="3" customWidth="1"/>
    <col min="3463" max="3463" width="8.109375" style="3" bestFit="1" customWidth="1"/>
    <col min="3464" max="3706" width="58.33203125" style="3"/>
    <col min="3707" max="3707" width="9" style="3" customWidth="1"/>
    <col min="3708" max="3708" width="60.33203125" style="3" customWidth="1"/>
    <col min="3709" max="3709" width="15.6640625" style="3" bestFit="1" customWidth="1"/>
    <col min="3710" max="3710" width="14.109375" style="3" bestFit="1" customWidth="1"/>
    <col min="3711" max="3711" width="14.109375" style="3" customWidth="1"/>
    <col min="3712" max="3712" width="14.109375" style="3" bestFit="1" customWidth="1"/>
    <col min="3713" max="3714" width="13.109375" style="3" bestFit="1" customWidth="1"/>
    <col min="3715" max="3715" width="14" style="3" customWidth="1"/>
    <col min="3716" max="3716" width="13.109375" style="3" customWidth="1"/>
    <col min="3717" max="3717" width="16.44140625" style="3" customWidth="1"/>
    <col min="3718" max="3718" width="18.5546875" style="3" customWidth="1"/>
    <col min="3719" max="3719" width="8.109375" style="3" bestFit="1" customWidth="1"/>
    <col min="3720" max="3962" width="58.33203125" style="3"/>
    <col min="3963" max="3963" width="9" style="3" customWidth="1"/>
    <col min="3964" max="3964" width="60.33203125" style="3" customWidth="1"/>
    <col min="3965" max="3965" width="15.6640625" style="3" bestFit="1" customWidth="1"/>
    <col min="3966" max="3966" width="14.109375" style="3" bestFit="1" customWidth="1"/>
    <col min="3967" max="3967" width="14.109375" style="3" customWidth="1"/>
    <col min="3968" max="3968" width="14.109375" style="3" bestFit="1" customWidth="1"/>
    <col min="3969" max="3970" width="13.109375" style="3" bestFit="1" customWidth="1"/>
    <col min="3971" max="3971" width="14" style="3" customWidth="1"/>
    <col min="3972" max="3972" width="13.109375" style="3" customWidth="1"/>
    <col min="3973" max="3973" width="16.44140625" style="3" customWidth="1"/>
    <col min="3974" max="3974" width="18.5546875" style="3" customWidth="1"/>
    <col min="3975" max="3975" width="8.109375" style="3" bestFit="1" customWidth="1"/>
    <col min="3976" max="4218" width="58.33203125" style="3"/>
    <col min="4219" max="4219" width="9" style="3" customWidth="1"/>
    <col min="4220" max="4220" width="60.33203125" style="3" customWidth="1"/>
    <col min="4221" max="4221" width="15.6640625" style="3" bestFit="1" customWidth="1"/>
    <col min="4222" max="4222" width="14.109375" style="3" bestFit="1" customWidth="1"/>
    <col min="4223" max="4223" width="14.109375" style="3" customWidth="1"/>
    <col min="4224" max="4224" width="14.109375" style="3" bestFit="1" customWidth="1"/>
    <col min="4225" max="4226" width="13.109375" style="3" bestFit="1" customWidth="1"/>
    <col min="4227" max="4227" width="14" style="3" customWidth="1"/>
    <col min="4228" max="4228" width="13.109375" style="3" customWidth="1"/>
    <col min="4229" max="4229" width="16.44140625" style="3" customWidth="1"/>
    <col min="4230" max="4230" width="18.5546875" style="3" customWidth="1"/>
    <col min="4231" max="4231" width="8.109375" style="3" bestFit="1" customWidth="1"/>
    <col min="4232" max="4474" width="58.33203125" style="3"/>
    <col min="4475" max="4475" width="9" style="3" customWidth="1"/>
    <col min="4476" max="4476" width="60.33203125" style="3" customWidth="1"/>
    <col min="4477" max="4477" width="15.6640625" style="3" bestFit="1" customWidth="1"/>
    <col min="4478" max="4478" width="14.109375" style="3" bestFit="1" customWidth="1"/>
    <col min="4479" max="4479" width="14.109375" style="3" customWidth="1"/>
    <col min="4480" max="4480" width="14.109375" style="3" bestFit="1" customWidth="1"/>
    <col min="4481" max="4482" width="13.109375" style="3" bestFit="1" customWidth="1"/>
    <col min="4483" max="4483" width="14" style="3" customWidth="1"/>
    <col min="4484" max="4484" width="13.109375" style="3" customWidth="1"/>
    <col min="4485" max="4485" width="16.44140625" style="3" customWidth="1"/>
    <col min="4486" max="4486" width="18.5546875" style="3" customWidth="1"/>
    <col min="4487" max="4487" width="8.109375" style="3" bestFit="1" customWidth="1"/>
    <col min="4488" max="4730" width="58.33203125" style="3"/>
    <col min="4731" max="4731" width="9" style="3" customWidth="1"/>
    <col min="4732" max="4732" width="60.33203125" style="3" customWidth="1"/>
    <col min="4733" max="4733" width="15.6640625" style="3" bestFit="1" customWidth="1"/>
    <col min="4734" max="4734" width="14.109375" style="3" bestFit="1" customWidth="1"/>
    <col min="4735" max="4735" width="14.109375" style="3" customWidth="1"/>
    <col min="4736" max="4736" width="14.109375" style="3" bestFit="1" customWidth="1"/>
    <col min="4737" max="4738" width="13.109375" style="3" bestFit="1" customWidth="1"/>
    <col min="4739" max="4739" width="14" style="3" customWidth="1"/>
    <col min="4740" max="4740" width="13.109375" style="3" customWidth="1"/>
    <col min="4741" max="4741" width="16.44140625" style="3" customWidth="1"/>
    <col min="4742" max="4742" width="18.5546875" style="3" customWidth="1"/>
    <col min="4743" max="4743" width="8.109375" style="3" bestFit="1" customWidth="1"/>
    <col min="4744" max="4986" width="58.33203125" style="3"/>
    <col min="4987" max="4987" width="9" style="3" customWidth="1"/>
    <col min="4988" max="4988" width="60.33203125" style="3" customWidth="1"/>
    <col min="4989" max="4989" width="15.6640625" style="3" bestFit="1" customWidth="1"/>
    <col min="4990" max="4990" width="14.109375" style="3" bestFit="1" customWidth="1"/>
    <col min="4991" max="4991" width="14.109375" style="3" customWidth="1"/>
    <col min="4992" max="4992" width="14.109375" style="3" bestFit="1" customWidth="1"/>
    <col min="4993" max="4994" width="13.109375" style="3" bestFit="1" customWidth="1"/>
    <col min="4995" max="4995" width="14" style="3" customWidth="1"/>
    <col min="4996" max="4996" width="13.109375" style="3" customWidth="1"/>
    <col min="4997" max="4997" width="16.44140625" style="3" customWidth="1"/>
    <col min="4998" max="4998" width="18.5546875" style="3" customWidth="1"/>
    <col min="4999" max="4999" width="8.109375" style="3" bestFit="1" customWidth="1"/>
    <col min="5000" max="5242" width="58.33203125" style="3"/>
    <col min="5243" max="5243" width="9" style="3" customWidth="1"/>
    <col min="5244" max="5244" width="60.33203125" style="3" customWidth="1"/>
    <col min="5245" max="5245" width="15.6640625" style="3" bestFit="1" customWidth="1"/>
    <col min="5246" max="5246" width="14.109375" style="3" bestFit="1" customWidth="1"/>
    <col min="5247" max="5247" width="14.109375" style="3" customWidth="1"/>
    <col min="5248" max="5248" width="14.109375" style="3" bestFit="1" customWidth="1"/>
    <col min="5249" max="5250" width="13.109375" style="3" bestFit="1" customWidth="1"/>
    <col min="5251" max="5251" width="14" style="3" customWidth="1"/>
    <col min="5252" max="5252" width="13.109375" style="3" customWidth="1"/>
    <col min="5253" max="5253" width="16.44140625" style="3" customWidth="1"/>
    <col min="5254" max="5254" width="18.5546875" style="3" customWidth="1"/>
    <col min="5255" max="5255" width="8.109375" style="3" bestFit="1" customWidth="1"/>
    <col min="5256" max="5498" width="58.33203125" style="3"/>
    <col min="5499" max="5499" width="9" style="3" customWidth="1"/>
    <col min="5500" max="5500" width="60.33203125" style="3" customWidth="1"/>
    <col min="5501" max="5501" width="15.6640625" style="3" bestFit="1" customWidth="1"/>
    <col min="5502" max="5502" width="14.109375" style="3" bestFit="1" customWidth="1"/>
    <col min="5503" max="5503" width="14.109375" style="3" customWidth="1"/>
    <col min="5504" max="5504" width="14.109375" style="3" bestFit="1" customWidth="1"/>
    <col min="5505" max="5506" width="13.109375" style="3" bestFit="1" customWidth="1"/>
    <col min="5507" max="5507" width="14" style="3" customWidth="1"/>
    <col min="5508" max="5508" width="13.109375" style="3" customWidth="1"/>
    <col min="5509" max="5509" width="16.44140625" style="3" customWidth="1"/>
    <col min="5510" max="5510" width="18.5546875" style="3" customWidth="1"/>
    <col min="5511" max="5511" width="8.109375" style="3" bestFit="1" customWidth="1"/>
    <col min="5512" max="5754" width="58.33203125" style="3"/>
    <col min="5755" max="5755" width="9" style="3" customWidth="1"/>
    <col min="5756" max="5756" width="60.33203125" style="3" customWidth="1"/>
    <col min="5757" max="5757" width="15.6640625" style="3" bestFit="1" customWidth="1"/>
    <col min="5758" max="5758" width="14.109375" style="3" bestFit="1" customWidth="1"/>
    <col min="5759" max="5759" width="14.109375" style="3" customWidth="1"/>
    <col min="5760" max="5760" width="14.109375" style="3" bestFit="1" customWidth="1"/>
    <col min="5761" max="5762" width="13.109375" style="3" bestFit="1" customWidth="1"/>
    <col min="5763" max="5763" width="14" style="3" customWidth="1"/>
    <col min="5764" max="5764" width="13.109375" style="3" customWidth="1"/>
    <col min="5765" max="5765" width="16.44140625" style="3" customWidth="1"/>
    <col min="5766" max="5766" width="18.5546875" style="3" customWidth="1"/>
    <col min="5767" max="5767" width="8.109375" style="3" bestFit="1" customWidth="1"/>
    <col min="5768" max="6010" width="58.33203125" style="3"/>
    <col min="6011" max="6011" width="9" style="3" customWidth="1"/>
    <col min="6012" max="6012" width="60.33203125" style="3" customWidth="1"/>
    <col min="6013" max="6013" width="15.6640625" style="3" bestFit="1" customWidth="1"/>
    <col min="6014" max="6014" width="14.109375" style="3" bestFit="1" customWidth="1"/>
    <col min="6015" max="6015" width="14.109375" style="3" customWidth="1"/>
    <col min="6016" max="6016" width="14.109375" style="3" bestFit="1" customWidth="1"/>
    <col min="6017" max="6018" width="13.109375" style="3" bestFit="1" customWidth="1"/>
    <col min="6019" max="6019" width="14" style="3" customWidth="1"/>
    <col min="6020" max="6020" width="13.109375" style="3" customWidth="1"/>
    <col min="6021" max="6021" width="16.44140625" style="3" customWidth="1"/>
    <col min="6022" max="6022" width="18.5546875" style="3" customWidth="1"/>
    <col min="6023" max="6023" width="8.109375" style="3" bestFit="1" customWidth="1"/>
    <col min="6024" max="6266" width="58.33203125" style="3"/>
    <col min="6267" max="6267" width="9" style="3" customWidth="1"/>
    <col min="6268" max="6268" width="60.33203125" style="3" customWidth="1"/>
    <col min="6269" max="6269" width="15.6640625" style="3" bestFit="1" customWidth="1"/>
    <col min="6270" max="6270" width="14.109375" style="3" bestFit="1" customWidth="1"/>
    <col min="6271" max="6271" width="14.109375" style="3" customWidth="1"/>
    <col min="6272" max="6272" width="14.109375" style="3" bestFit="1" customWidth="1"/>
    <col min="6273" max="6274" width="13.109375" style="3" bestFit="1" customWidth="1"/>
    <col min="6275" max="6275" width="14" style="3" customWidth="1"/>
    <col min="6276" max="6276" width="13.109375" style="3" customWidth="1"/>
    <col min="6277" max="6277" width="16.44140625" style="3" customWidth="1"/>
    <col min="6278" max="6278" width="18.5546875" style="3" customWidth="1"/>
    <col min="6279" max="6279" width="8.109375" style="3" bestFit="1" customWidth="1"/>
    <col min="6280" max="6522" width="58.33203125" style="3"/>
    <col min="6523" max="6523" width="9" style="3" customWidth="1"/>
    <col min="6524" max="6524" width="60.33203125" style="3" customWidth="1"/>
    <col min="6525" max="6525" width="15.6640625" style="3" bestFit="1" customWidth="1"/>
    <col min="6526" max="6526" width="14.109375" style="3" bestFit="1" customWidth="1"/>
    <col min="6527" max="6527" width="14.109375" style="3" customWidth="1"/>
    <col min="6528" max="6528" width="14.109375" style="3" bestFit="1" customWidth="1"/>
    <col min="6529" max="6530" width="13.109375" style="3" bestFit="1" customWidth="1"/>
    <col min="6531" max="6531" width="14" style="3" customWidth="1"/>
    <col min="6532" max="6532" width="13.109375" style="3" customWidth="1"/>
    <col min="6533" max="6533" width="16.44140625" style="3" customWidth="1"/>
    <col min="6534" max="6534" width="18.5546875" style="3" customWidth="1"/>
    <col min="6535" max="6535" width="8.109375" style="3" bestFit="1" customWidth="1"/>
    <col min="6536" max="6778" width="58.33203125" style="3"/>
    <col min="6779" max="6779" width="9" style="3" customWidth="1"/>
    <col min="6780" max="6780" width="60.33203125" style="3" customWidth="1"/>
    <col min="6781" max="6781" width="15.6640625" style="3" bestFit="1" customWidth="1"/>
    <col min="6782" max="6782" width="14.109375" style="3" bestFit="1" customWidth="1"/>
    <col min="6783" max="6783" width="14.109375" style="3" customWidth="1"/>
    <col min="6784" max="6784" width="14.109375" style="3" bestFit="1" customWidth="1"/>
    <col min="6785" max="6786" width="13.109375" style="3" bestFit="1" customWidth="1"/>
    <col min="6787" max="6787" width="14" style="3" customWidth="1"/>
    <col min="6788" max="6788" width="13.109375" style="3" customWidth="1"/>
    <col min="6789" max="6789" width="16.44140625" style="3" customWidth="1"/>
    <col min="6790" max="6790" width="18.5546875" style="3" customWidth="1"/>
    <col min="6791" max="6791" width="8.109375" style="3" bestFit="1" customWidth="1"/>
    <col min="6792" max="7034" width="58.33203125" style="3"/>
    <col min="7035" max="7035" width="9" style="3" customWidth="1"/>
    <col min="7036" max="7036" width="60.33203125" style="3" customWidth="1"/>
    <col min="7037" max="7037" width="15.6640625" style="3" bestFit="1" customWidth="1"/>
    <col min="7038" max="7038" width="14.109375" style="3" bestFit="1" customWidth="1"/>
    <col min="7039" max="7039" width="14.109375" style="3" customWidth="1"/>
    <col min="7040" max="7040" width="14.109375" style="3" bestFit="1" customWidth="1"/>
    <col min="7041" max="7042" width="13.109375" style="3" bestFit="1" customWidth="1"/>
    <col min="7043" max="7043" width="14" style="3" customWidth="1"/>
    <col min="7044" max="7044" width="13.109375" style="3" customWidth="1"/>
    <col min="7045" max="7045" width="16.44140625" style="3" customWidth="1"/>
    <col min="7046" max="7046" width="18.5546875" style="3" customWidth="1"/>
    <col min="7047" max="7047" width="8.109375" style="3" bestFit="1" customWidth="1"/>
    <col min="7048" max="7290" width="58.33203125" style="3"/>
    <col min="7291" max="7291" width="9" style="3" customWidth="1"/>
    <col min="7292" max="7292" width="60.33203125" style="3" customWidth="1"/>
    <col min="7293" max="7293" width="15.6640625" style="3" bestFit="1" customWidth="1"/>
    <col min="7294" max="7294" width="14.109375" style="3" bestFit="1" customWidth="1"/>
    <col min="7295" max="7295" width="14.109375" style="3" customWidth="1"/>
    <col min="7296" max="7296" width="14.109375" style="3" bestFit="1" customWidth="1"/>
    <col min="7297" max="7298" width="13.109375" style="3" bestFit="1" customWidth="1"/>
    <col min="7299" max="7299" width="14" style="3" customWidth="1"/>
    <col min="7300" max="7300" width="13.109375" style="3" customWidth="1"/>
    <col min="7301" max="7301" width="16.44140625" style="3" customWidth="1"/>
    <col min="7302" max="7302" width="18.5546875" style="3" customWidth="1"/>
    <col min="7303" max="7303" width="8.109375" style="3" bestFit="1" customWidth="1"/>
    <col min="7304" max="7546" width="58.33203125" style="3"/>
    <col min="7547" max="7547" width="9" style="3" customWidth="1"/>
    <col min="7548" max="7548" width="60.33203125" style="3" customWidth="1"/>
    <col min="7549" max="7549" width="15.6640625" style="3" bestFit="1" customWidth="1"/>
    <col min="7550" max="7550" width="14.109375" style="3" bestFit="1" customWidth="1"/>
    <col min="7551" max="7551" width="14.109375" style="3" customWidth="1"/>
    <col min="7552" max="7552" width="14.109375" style="3" bestFit="1" customWidth="1"/>
    <col min="7553" max="7554" width="13.109375" style="3" bestFit="1" customWidth="1"/>
    <col min="7555" max="7555" width="14" style="3" customWidth="1"/>
    <col min="7556" max="7556" width="13.109375" style="3" customWidth="1"/>
    <col min="7557" max="7557" width="16.44140625" style="3" customWidth="1"/>
    <col min="7558" max="7558" width="18.5546875" style="3" customWidth="1"/>
    <col min="7559" max="7559" width="8.109375" style="3" bestFit="1" customWidth="1"/>
    <col min="7560" max="7802" width="58.33203125" style="3"/>
    <col min="7803" max="7803" width="9" style="3" customWidth="1"/>
    <col min="7804" max="7804" width="60.33203125" style="3" customWidth="1"/>
    <col min="7805" max="7805" width="15.6640625" style="3" bestFit="1" customWidth="1"/>
    <col min="7806" max="7806" width="14.109375" style="3" bestFit="1" customWidth="1"/>
    <col min="7807" max="7807" width="14.109375" style="3" customWidth="1"/>
    <col min="7808" max="7808" width="14.109375" style="3" bestFit="1" customWidth="1"/>
    <col min="7809" max="7810" width="13.109375" style="3" bestFit="1" customWidth="1"/>
    <col min="7811" max="7811" width="14" style="3" customWidth="1"/>
    <col min="7812" max="7812" width="13.109375" style="3" customWidth="1"/>
    <col min="7813" max="7813" width="16.44140625" style="3" customWidth="1"/>
    <col min="7814" max="7814" width="18.5546875" style="3" customWidth="1"/>
    <col min="7815" max="7815" width="8.109375" style="3" bestFit="1" customWidth="1"/>
    <col min="7816" max="8058" width="58.33203125" style="3"/>
    <col min="8059" max="8059" width="9" style="3" customWidth="1"/>
    <col min="8060" max="8060" width="60.33203125" style="3" customWidth="1"/>
    <col min="8061" max="8061" width="15.6640625" style="3" bestFit="1" customWidth="1"/>
    <col min="8062" max="8062" width="14.109375" style="3" bestFit="1" customWidth="1"/>
    <col min="8063" max="8063" width="14.109375" style="3" customWidth="1"/>
    <col min="8064" max="8064" width="14.109375" style="3" bestFit="1" customWidth="1"/>
    <col min="8065" max="8066" width="13.109375" style="3" bestFit="1" customWidth="1"/>
    <col min="8067" max="8067" width="14" style="3" customWidth="1"/>
    <col min="8068" max="8068" width="13.109375" style="3" customWidth="1"/>
    <col min="8069" max="8069" width="16.44140625" style="3" customWidth="1"/>
    <col min="8070" max="8070" width="18.5546875" style="3" customWidth="1"/>
    <col min="8071" max="8071" width="8.109375" style="3" bestFit="1" customWidth="1"/>
    <col min="8072" max="8314" width="58.33203125" style="3"/>
    <col min="8315" max="8315" width="9" style="3" customWidth="1"/>
    <col min="8316" max="8316" width="60.33203125" style="3" customWidth="1"/>
    <col min="8317" max="8317" width="15.6640625" style="3" bestFit="1" customWidth="1"/>
    <col min="8318" max="8318" width="14.109375" style="3" bestFit="1" customWidth="1"/>
    <col min="8319" max="8319" width="14.109375" style="3" customWidth="1"/>
    <col min="8320" max="8320" width="14.109375" style="3" bestFit="1" customWidth="1"/>
    <col min="8321" max="8322" width="13.109375" style="3" bestFit="1" customWidth="1"/>
    <col min="8323" max="8323" width="14" style="3" customWidth="1"/>
    <col min="8324" max="8324" width="13.109375" style="3" customWidth="1"/>
    <col min="8325" max="8325" width="16.44140625" style="3" customWidth="1"/>
    <col min="8326" max="8326" width="18.5546875" style="3" customWidth="1"/>
    <col min="8327" max="8327" width="8.109375" style="3" bestFit="1" customWidth="1"/>
    <col min="8328" max="8570" width="58.33203125" style="3"/>
    <col min="8571" max="8571" width="9" style="3" customWidth="1"/>
    <col min="8572" max="8572" width="60.33203125" style="3" customWidth="1"/>
    <col min="8573" max="8573" width="15.6640625" style="3" bestFit="1" customWidth="1"/>
    <col min="8574" max="8574" width="14.109375" style="3" bestFit="1" customWidth="1"/>
    <col min="8575" max="8575" width="14.109375" style="3" customWidth="1"/>
    <col min="8576" max="8576" width="14.109375" style="3" bestFit="1" customWidth="1"/>
    <col min="8577" max="8578" width="13.109375" style="3" bestFit="1" customWidth="1"/>
    <col min="8579" max="8579" width="14" style="3" customWidth="1"/>
    <col min="8580" max="8580" width="13.109375" style="3" customWidth="1"/>
    <col min="8581" max="8581" width="16.44140625" style="3" customWidth="1"/>
    <col min="8582" max="8582" width="18.5546875" style="3" customWidth="1"/>
    <col min="8583" max="8583" width="8.109375" style="3" bestFit="1" customWidth="1"/>
    <col min="8584" max="8826" width="58.33203125" style="3"/>
    <col min="8827" max="8827" width="9" style="3" customWidth="1"/>
    <col min="8828" max="8828" width="60.33203125" style="3" customWidth="1"/>
    <col min="8829" max="8829" width="15.6640625" style="3" bestFit="1" customWidth="1"/>
    <col min="8830" max="8830" width="14.109375" style="3" bestFit="1" customWidth="1"/>
    <col min="8831" max="8831" width="14.109375" style="3" customWidth="1"/>
    <col min="8832" max="8832" width="14.109375" style="3" bestFit="1" customWidth="1"/>
    <col min="8833" max="8834" width="13.109375" style="3" bestFit="1" customWidth="1"/>
    <col min="8835" max="8835" width="14" style="3" customWidth="1"/>
    <col min="8836" max="8836" width="13.109375" style="3" customWidth="1"/>
    <col min="8837" max="8837" width="16.44140625" style="3" customWidth="1"/>
    <col min="8838" max="8838" width="18.5546875" style="3" customWidth="1"/>
    <col min="8839" max="8839" width="8.109375" style="3" bestFit="1" customWidth="1"/>
    <col min="8840" max="9082" width="58.33203125" style="3"/>
    <col min="9083" max="9083" width="9" style="3" customWidth="1"/>
    <col min="9084" max="9084" width="60.33203125" style="3" customWidth="1"/>
    <col min="9085" max="9085" width="15.6640625" style="3" bestFit="1" customWidth="1"/>
    <col min="9086" max="9086" width="14.109375" style="3" bestFit="1" customWidth="1"/>
    <col min="9087" max="9087" width="14.109375" style="3" customWidth="1"/>
    <col min="9088" max="9088" width="14.109375" style="3" bestFit="1" customWidth="1"/>
    <col min="9089" max="9090" width="13.109375" style="3" bestFit="1" customWidth="1"/>
    <col min="9091" max="9091" width="14" style="3" customWidth="1"/>
    <col min="9092" max="9092" width="13.109375" style="3" customWidth="1"/>
    <col min="9093" max="9093" width="16.44140625" style="3" customWidth="1"/>
    <col min="9094" max="9094" width="18.5546875" style="3" customWidth="1"/>
    <col min="9095" max="9095" width="8.109375" style="3" bestFit="1" customWidth="1"/>
    <col min="9096" max="9338" width="58.33203125" style="3"/>
    <col min="9339" max="9339" width="9" style="3" customWidth="1"/>
    <col min="9340" max="9340" width="60.33203125" style="3" customWidth="1"/>
    <col min="9341" max="9341" width="15.6640625" style="3" bestFit="1" customWidth="1"/>
    <col min="9342" max="9342" width="14.109375" style="3" bestFit="1" customWidth="1"/>
    <col min="9343" max="9343" width="14.109375" style="3" customWidth="1"/>
    <col min="9344" max="9344" width="14.109375" style="3" bestFit="1" customWidth="1"/>
    <col min="9345" max="9346" width="13.109375" style="3" bestFit="1" customWidth="1"/>
    <col min="9347" max="9347" width="14" style="3" customWidth="1"/>
    <col min="9348" max="9348" width="13.109375" style="3" customWidth="1"/>
    <col min="9349" max="9349" width="16.44140625" style="3" customWidth="1"/>
    <col min="9350" max="9350" width="18.5546875" style="3" customWidth="1"/>
    <col min="9351" max="9351" width="8.109375" style="3" bestFit="1" customWidth="1"/>
    <col min="9352" max="9594" width="58.33203125" style="3"/>
    <col min="9595" max="9595" width="9" style="3" customWidth="1"/>
    <col min="9596" max="9596" width="60.33203125" style="3" customWidth="1"/>
    <col min="9597" max="9597" width="15.6640625" style="3" bestFit="1" customWidth="1"/>
    <col min="9598" max="9598" width="14.109375" style="3" bestFit="1" customWidth="1"/>
    <col min="9599" max="9599" width="14.109375" style="3" customWidth="1"/>
    <col min="9600" max="9600" width="14.109375" style="3" bestFit="1" customWidth="1"/>
    <col min="9601" max="9602" width="13.109375" style="3" bestFit="1" customWidth="1"/>
    <col min="9603" max="9603" width="14" style="3" customWidth="1"/>
    <col min="9604" max="9604" width="13.109375" style="3" customWidth="1"/>
    <col min="9605" max="9605" width="16.44140625" style="3" customWidth="1"/>
    <col min="9606" max="9606" width="18.5546875" style="3" customWidth="1"/>
    <col min="9607" max="9607" width="8.109375" style="3" bestFit="1" customWidth="1"/>
    <col min="9608" max="9850" width="58.33203125" style="3"/>
    <col min="9851" max="9851" width="9" style="3" customWidth="1"/>
    <col min="9852" max="9852" width="60.33203125" style="3" customWidth="1"/>
    <col min="9853" max="9853" width="15.6640625" style="3" bestFit="1" customWidth="1"/>
    <col min="9854" max="9854" width="14.109375" style="3" bestFit="1" customWidth="1"/>
    <col min="9855" max="9855" width="14.109375" style="3" customWidth="1"/>
    <col min="9856" max="9856" width="14.109375" style="3" bestFit="1" customWidth="1"/>
    <col min="9857" max="9858" width="13.109375" style="3" bestFit="1" customWidth="1"/>
    <col min="9859" max="9859" width="14" style="3" customWidth="1"/>
    <col min="9860" max="9860" width="13.109375" style="3" customWidth="1"/>
    <col min="9861" max="9861" width="16.44140625" style="3" customWidth="1"/>
    <col min="9862" max="9862" width="18.5546875" style="3" customWidth="1"/>
    <col min="9863" max="9863" width="8.109375" style="3" bestFit="1" customWidth="1"/>
    <col min="9864" max="10106" width="58.33203125" style="3"/>
    <col min="10107" max="10107" width="9" style="3" customWidth="1"/>
    <col min="10108" max="10108" width="60.33203125" style="3" customWidth="1"/>
    <col min="10109" max="10109" width="15.6640625" style="3" bestFit="1" customWidth="1"/>
    <col min="10110" max="10110" width="14.109375" style="3" bestFit="1" customWidth="1"/>
    <col min="10111" max="10111" width="14.109375" style="3" customWidth="1"/>
    <col min="10112" max="10112" width="14.109375" style="3" bestFit="1" customWidth="1"/>
    <col min="10113" max="10114" width="13.109375" style="3" bestFit="1" customWidth="1"/>
    <col min="10115" max="10115" width="14" style="3" customWidth="1"/>
    <col min="10116" max="10116" width="13.109375" style="3" customWidth="1"/>
    <col min="10117" max="10117" width="16.44140625" style="3" customWidth="1"/>
    <col min="10118" max="10118" width="18.5546875" style="3" customWidth="1"/>
    <col min="10119" max="10119" width="8.109375" style="3" bestFit="1" customWidth="1"/>
    <col min="10120" max="10362" width="58.33203125" style="3"/>
    <col min="10363" max="10363" width="9" style="3" customWidth="1"/>
    <col min="10364" max="10364" width="60.33203125" style="3" customWidth="1"/>
    <col min="10365" max="10365" width="15.6640625" style="3" bestFit="1" customWidth="1"/>
    <col min="10366" max="10366" width="14.109375" style="3" bestFit="1" customWidth="1"/>
    <col min="10367" max="10367" width="14.109375" style="3" customWidth="1"/>
    <col min="10368" max="10368" width="14.109375" style="3" bestFit="1" customWidth="1"/>
    <col min="10369" max="10370" width="13.109375" style="3" bestFit="1" customWidth="1"/>
    <col min="10371" max="10371" width="14" style="3" customWidth="1"/>
    <col min="10372" max="10372" width="13.109375" style="3" customWidth="1"/>
    <col min="10373" max="10373" width="16.44140625" style="3" customWidth="1"/>
    <col min="10374" max="10374" width="18.5546875" style="3" customWidth="1"/>
    <col min="10375" max="10375" width="8.109375" style="3" bestFit="1" customWidth="1"/>
    <col min="10376" max="10618" width="58.33203125" style="3"/>
    <col min="10619" max="10619" width="9" style="3" customWidth="1"/>
    <col min="10620" max="10620" width="60.33203125" style="3" customWidth="1"/>
    <col min="10621" max="10621" width="15.6640625" style="3" bestFit="1" customWidth="1"/>
    <col min="10622" max="10622" width="14.109375" style="3" bestFit="1" customWidth="1"/>
    <col min="10623" max="10623" width="14.109375" style="3" customWidth="1"/>
    <col min="10624" max="10624" width="14.109375" style="3" bestFit="1" customWidth="1"/>
    <col min="10625" max="10626" width="13.109375" style="3" bestFit="1" customWidth="1"/>
    <col min="10627" max="10627" width="14" style="3" customWidth="1"/>
    <col min="10628" max="10628" width="13.109375" style="3" customWidth="1"/>
    <col min="10629" max="10629" width="16.44140625" style="3" customWidth="1"/>
    <col min="10630" max="10630" width="18.5546875" style="3" customWidth="1"/>
    <col min="10631" max="10631" width="8.109375" style="3" bestFit="1" customWidth="1"/>
    <col min="10632" max="10874" width="58.33203125" style="3"/>
    <col min="10875" max="10875" width="9" style="3" customWidth="1"/>
    <col min="10876" max="10876" width="60.33203125" style="3" customWidth="1"/>
    <col min="10877" max="10877" width="15.6640625" style="3" bestFit="1" customWidth="1"/>
    <col min="10878" max="10878" width="14.109375" style="3" bestFit="1" customWidth="1"/>
    <col min="10879" max="10879" width="14.109375" style="3" customWidth="1"/>
    <col min="10880" max="10880" width="14.109375" style="3" bestFit="1" customWidth="1"/>
    <col min="10881" max="10882" width="13.109375" style="3" bestFit="1" customWidth="1"/>
    <col min="10883" max="10883" width="14" style="3" customWidth="1"/>
    <col min="10884" max="10884" width="13.109375" style="3" customWidth="1"/>
    <col min="10885" max="10885" width="16.44140625" style="3" customWidth="1"/>
    <col min="10886" max="10886" width="18.5546875" style="3" customWidth="1"/>
    <col min="10887" max="10887" width="8.109375" style="3" bestFit="1" customWidth="1"/>
    <col min="10888" max="11130" width="58.33203125" style="3"/>
    <col min="11131" max="11131" width="9" style="3" customWidth="1"/>
    <col min="11132" max="11132" width="60.33203125" style="3" customWidth="1"/>
    <col min="11133" max="11133" width="15.6640625" style="3" bestFit="1" customWidth="1"/>
    <col min="11134" max="11134" width="14.109375" style="3" bestFit="1" customWidth="1"/>
    <col min="11135" max="11135" width="14.109375" style="3" customWidth="1"/>
    <col min="11136" max="11136" width="14.109375" style="3" bestFit="1" customWidth="1"/>
    <col min="11137" max="11138" width="13.109375" style="3" bestFit="1" customWidth="1"/>
    <col min="11139" max="11139" width="14" style="3" customWidth="1"/>
    <col min="11140" max="11140" width="13.109375" style="3" customWidth="1"/>
    <col min="11141" max="11141" width="16.44140625" style="3" customWidth="1"/>
    <col min="11142" max="11142" width="18.5546875" style="3" customWidth="1"/>
    <col min="11143" max="11143" width="8.109375" style="3" bestFit="1" customWidth="1"/>
    <col min="11144" max="11386" width="58.33203125" style="3"/>
    <col min="11387" max="11387" width="9" style="3" customWidth="1"/>
    <col min="11388" max="11388" width="60.33203125" style="3" customWidth="1"/>
    <col min="11389" max="11389" width="15.6640625" style="3" bestFit="1" customWidth="1"/>
    <col min="11390" max="11390" width="14.109375" style="3" bestFit="1" customWidth="1"/>
    <col min="11391" max="11391" width="14.109375" style="3" customWidth="1"/>
    <col min="11392" max="11392" width="14.109375" style="3" bestFit="1" customWidth="1"/>
    <col min="11393" max="11394" width="13.109375" style="3" bestFit="1" customWidth="1"/>
    <col min="11395" max="11395" width="14" style="3" customWidth="1"/>
    <col min="11396" max="11396" width="13.109375" style="3" customWidth="1"/>
    <col min="11397" max="11397" width="16.44140625" style="3" customWidth="1"/>
    <col min="11398" max="11398" width="18.5546875" style="3" customWidth="1"/>
    <col min="11399" max="11399" width="8.109375" style="3" bestFit="1" customWidth="1"/>
    <col min="11400" max="11642" width="58.33203125" style="3"/>
    <col min="11643" max="11643" width="9" style="3" customWidth="1"/>
    <col min="11644" max="11644" width="60.33203125" style="3" customWidth="1"/>
    <col min="11645" max="11645" width="15.6640625" style="3" bestFit="1" customWidth="1"/>
    <col min="11646" max="11646" width="14.109375" style="3" bestFit="1" customWidth="1"/>
    <col min="11647" max="11647" width="14.109375" style="3" customWidth="1"/>
    <col min="11648" max="11648" width="14.109375" style="3" bestFit="1" customWidth="1"/>
    <col min="11649" max="11650" width="13.109375" style="3" bestFit="1" customWidth="1"/>
    <col min="11651" max="11651" width="14" style="3" customWidth="1"/>
    <col min="11652" max="11652" width="13.109375" style="3" customWidth="1"/>
    <col min="11653" max="11653" width="16.44140625" style="3" customWidth="1"/>
    <col min="11654" max="11654" width="18.5546875" style="3" customWidth="1"/>
    <col min="11655" max="11655" width="8.109375" style="3" bestFit="1" customWidth="1"/>
    <col min="11656" max="11898" width="58.33203125" style="3"/>
    <col min="11899" max="11899" width="9" style="3" customWidth="1"/>
    <col min="11900" max="11900" width="60.33203125" style="3" customWidth="1"/>
    <col min="11901" max="11901" width="15.6640625" style="3" bestFit="1" customWidth="1"/>
    <col min="11902" max="11902" width="14.109375" style="3" bestFit="1" customWidth="1"/>
    <col min="11903" max="11903" width="14.109375" style="3" customWidth="1"/>
    <col min="11904" max="11904" width="14.109375" style="3" bestFit="1" customWidth="1"/>
    <col min="11905" max="11906" width="13.109375" style="3" bestFit="1" customWidth="1"/>
    <col min="11907" max="11907" width="14" style="3" customWidth="1"/>
    <col min="11908" max="11908" width="13.109375" style="3" customWidth="1"/>
    <col min="11909" max="11909" width="16.44140625" style="3" customWidth="1"/>
    <col min="11910" max="11910" width="18.5546875" style="3" customWidth="1"/>
    <col min="11911" max="11911" width="8.109375" style="3" bestFit="1" customWidth="1"/>
    <col min="11912" max="12154" width="58.33203125" style="3"/>
    <col min="12155" max="12155" width="9" style="3" customWidth="1"/>
    <col min="12156" max="12156" width="60.33203125" style="3" customWidth="1"/>
    <col min="12157" max="12157" width="15.6640625" style="3" bestFit="1" customWidth="1"/>
    <col min="12158" max="12158" width="14.109375" style="3" bestFit="1" customWidth="1"/>
    <col min="12159" max="12159" width="14.109375" style="3" customWidth="1"/>
    <col min="12160" max="12160" width="14.109375" style="3" bestFit="1" customWidth="1"/>
    <col min="12161" max="12162" width="13.109375" style="3" bestFit="1" customWidth="1"/>
    <col min="12163" max="12163" width="14" style="3" customWidth="1"/>
    <col min="12164" max="12164" width="13.109375" style="3" customWidth="1"/>
    <col min="12165" max="12165" width="16.44140625" style="3" customWidth="1"/>
    <col min="12166" max="12166" width="18.5546875" style="3" customWidth="1"/>
    <col min="12167" max="12167" width="8.109375" style="3" bestFit="1" customWidth="1"/>
    <col min="12168" max="12410" width="58.33203125" style="3"/>
    <col min="12411" max="12411" width="9" style="3" customWidth="1"/>
    <col min="12412" max="12412" width="60.33203125" style="3" customWidth="1"/>
    <col min="12413" max="12413" width="15.6640625" style="3" bestFit="1" customWidth="1"/>
    <col min="12414" max="12414" width="14.109375" style="3" bestFit="1" customWidth="1"/>
    <col min="12415" max="12415" width="14.109375" style="3" customWidth="1"/>
    <col min="12416" max="12416" width="14.109375" style="3" bestFit="1" customWidth="1"/>
    <col min="12417" max="12418" width="13.109375" style="3" bestFit="1" customWidth="1"/>
    <col min="12419" max="12419" width="14" style="3" customWidth="1"/>
    <col min="12420" max="12420" width="13.109375" style="3" customWidth="1"/>
    <col min="12421" max="12421" width="16.44140625" style="3" customWidth="1"/>
    <col min="12422" max="12422" width="18.5546875" style="3" customWidth="1"/>
    <col min="12423" max="12423" width="8.109375" style="3" bestFit="1" customWidth="1"/>
    <col min="12424" max="12666" width="58.33203125" style="3"/>
    <col min="12667" max="12667" width="9" style="3" customWidth="1"/>
    <col min="12668" max="12668" width="60.33203125" style="3" customWidth="1"/>
    <col min="12669" max="12669" width="15.6640625" style="3" bestFit="1" customWidth="1"/>
    <col min="12670" max="12670" width="14.109375" style="3" bestFit="1" customWidth="1"/>
    <col min="12671" max="12671" width="14.109375" style="3" customWidth="1"/>
    <col min="12672" max="12672" width="14.109375" style="3" bestFit="1" customWidth="1"/>
    <col min="12673" max="12674" width="13.109375" style="3" bestFit="1" customWidth="1"/>
    <col min="12675" max="12675" width="14" style="3" customWidth="1"/>
    <col min="12676" max="12676" width="13.109375" style="3" customWidth="1"/>
    <col min="12677" max="12677" width="16.44140625" style="3" customWidth="1"/>
    <col min="12678" max="12678" width="18.5546875" style="3" customWidth="1"/>
    <col min="12679" max="12679" width="8.109375" style="3" bestFit="1" customWidth="1"/>
    <col min="12680" max="12922" width="58.33203125" style="3"/>
    <col min="12923" max="12923" width="9" style="3" customWidth="1"/>
    <col min="12924" max="12924" width="60.33203125" style="3" customWidth="1"/>
    <col min="12925" max="12925" width="15.6640625" style="3" bestFit="1" customWidth="1"/>
    <col min="12926" max="12926" width="14.109375" style="3" bestFit="1" customWidth="1"/>
    <col min="12927" max="12927" width="14.109375" style="3" customWidth="1"/>
    <col min="12928" max="12928" width="14.109375" style="3" bestFit="1" customWidth="1"/>
    <col min="12929" max="12930" width="13.109375" style="3" bestFit="1" customWidth="1"/>
    <col min="12931" max="12931" width="14" style="3" customWidth="1"/>
    <col min="12932" max="12932" width="13.109375" style="3" customWidth="1"/>
    <col min="12933" max="12933" width="16.44140625" style="3" customWidth="1"/>
    <col min="12934" max="12934" width="18.5546875" style="3" customWidth="1"/>
    <col min="12935" max="12935" width="8.109375" style="3" bestFit="1" customWidth="1"/>
    <col min="12936" max="13178" width="58.33203125" style="3"/>
    <col min="13179" max="13179" width="9" style="3" customWidth="1"/>
    <col min="13180" max="13180" width="60.33203125" style="3" customWidth="1"/>
    <col min="13181" max="13181" width="15.6640625" style="3" bestFit="1" customWidth="1"/>
    <col min="13182" max="13182" width="14.109375" style="3" bestFit="1" customWidth="1"/>
    <col min="13183" max="13183" width="14.109375" style="3" customWidth="1"/>
    <col min="13184" max="13184" width="14.109375" style="3" bestFit="1" customWidth="1"/>
    <col min="13185" max="13186" width="13.109375" style="3" bestFit="1" customWidth="1"/>
    <col min="13187" max="13187" width="14" style="3" customWidth="1"/>
    <col min="13188" max="13188" width="13.109375" style="3" customWidth="1"/>
    <col min="13189" max="13189" width="16.44140625" style="3" customWidth="1"/>
    <col min="13190" max="13190" width="18.5546875" style="3" customWidth="1"/>
    <col min="13191" max="13191" width="8.109375" style="3" bestFit="1" customWidth="1"/>
    <col min="13192" max="13434" width="58.33203125" style="3"/>
    <col min="13435" max="13435" width="9" style="3" customWidth="1"/>
    <col min="13436" max="13436" width="60.33203125" style="3" customWidth="1"/>
    <col min="13437" max="13437" width="15.6640625" style="3" bestFit="1" customWidth="1"/>
    <col min="13438" max="13438" width="14.109375" style="3" bestFit="1" customWidth="1"/>
    <col min="13439" max="13439" width="14.109375" style="3" customWidth="1"/>
    <col min="13440" max="13440" width="14.109375" style="3" bestFit="1" customWidth="1"/>
    <col min="13441" max="13442" width="13.109375" style="3" bestFit="1" customWidth="1"/>
    <col min="13443" max="13443" width="14" style="3" customWidth="1"/>
    <col min="13444" max="13444" width="13.109375" style="3" customWidth="1"/>
    <col min="13445" max="13445" width="16.44140625" style="3" customWidth="1"/>
    <col min="13446" max="13446" width="18.5546875" style="3" customWidth="1"/>
    <col min="13447" max="13447" width="8.109375" style="3" bestFit="1" customWidth="1"/>
    <col min="13448" max="13690" width="58.33203125" style="3"/>
    <col min="13691" max="13691" width="9" style="3" customWidth="1"/>
    <col min="13692" max="13692" width="60.33203125" style="3" customWidth="1"/>
    <col min="13693" max="13693" width="15.6640625" style="3" bestFit="1" customWidth="1"/>
    <col min="13694" max="13694" width="14.109375" style="3" bestFit="1" customWidth="1"/>
    <col min="13695" max="13695" width="14.109375" style="3" customWidth="1"/>
    <col min="13696" max="13696" width="14.109375" style="3" bestFit="1" customWidth="1"/>
    <col min="13697" max="13698" width="13.109375" style="3" bestFit="1" customWidth="1"/>
    <col min="13699" max="13699" width="14" style="3" customWidth="1"/>
    <col min="13700" max="13700" width="13.109375" style="3" customWidth="1"/>
    <col min="13701" max="13701" width="16.44140625" style="3" customWidth="1"/>
    <col min="13702" max="13702" width="18.5546875" style="3" customWidth="1"/>
    <col min="13703" max="13703" width="8.109375" style="3" bestFit="1" customWidth="1"/>
    <col min="13704" max="13946" width="58.33203125" style="3"/>
    <col min="13947" max="13947" width="9" style="3" customWidth="1"/>
    <col min="13948" max="13948" width="60.33203125" style="3" customWidth="1"/>
    <col min="13949" max="13949" width="15.6640625" style="3" bestFit="1" customWidth="1"/>
    <col min="13950" max="13950" width="14.109375" style="3" bestFit="1" customWidth="1"/>
    <col min="13951" max="13951" width="14.109375" style="3" customWidth="1"/>
    <col min="13952" max="13952" width="14.109375" style="3" bestFit="1" customWidth="1"/>
    <col min="13953" max="13954" width="13.109375" style="3" bestFit="1" customWidth="1"/>
    <col min="13955" max="13955" width="14" style="3" customWidth="1"/>
    <col min="13956" max="13956" width="13.109375" style="3" customWidth="1"/>
    <col min="13957" max="13957" width="16.44140625" style="3" customWidth="1"/>
    <col min="13958" max="13958" width="18.5546875" style="3" customWidth="1"/>
    <col min="13959" max="13959" width="8.109375" style="3" bestFit="1" customWidth="1"/>
    <col min="13960" max="14202" width="58.33203125" style="3"/>
    <col min="14203" max="14203" width="9" style="3" customWidth="1"/>
    <col min="14204" max="14204" width="60.33203125" style="3" customWidth="1"/>
    <col min="14205" max="14205" width="15.6640625" style="3" bestFit="1" customWidth="1"/>
    <col min="14206" max="14206" width="14.109375" style="3" bestFit="1" customWidth="1"/>
    <col min="14207" max="14207" width="14.109375" style="3" customWidth="1"/>
    <col min="14208" max="14208" width="14.109375" style="3" bestFit="1" customWidth="1"/>
    <col min="14209" max="14210" width="13.109375" style="3" bestFit="1" customWidth="1"/>
    <col min="14211" max="14211" width="14" style="3" customWidth="1"/>
    <col min="14212" max="14212" width="13.109375" style="3" customWidth="1"/>
    <col min="14213" max="14213" width="16.44140625" style="3" customWidth="1"/>
    <col min="14214" max="14214" width="18.5546875" style="3" customWidth="1"/>
    <col min="14215" max="14215" width="8.109375" style="3" bestFit="1" customWidth="1"/>
    <col min="14216" max="14458" width="58.33203125" style="3"/>
    <col min="14459" max="14459" width="9" style="3" customWidth="1"/>
    <col min="14460" max="14460" width="60.33203125" style="3" customWidth="1"/>
    <col min="14461" max="14461" width="15.6640625" style="3" bestFit="1" customWidth="1"/>
    <col min="14462" max="14462" width="14.109375" style="3" bestFit="1" customWidth="1"/>
    <col min="14463" max="14463" width="14.109375" style="3" customWidth="1"/>
    <col min="14464" max="14464" width="14.109375" style="3" bestFit="1" customWidth="1"/>
    <col min="14465" max="14466" width="13.109375" style="3" bestFit="1" customWidth="1"/>
    <col min="14467" max="14467" width="14" style="3" customWidth="1"/>
    <col min="14468" max="14468" width="13.109375" style="3" customWidth="1"/>
    <col min="14469" max="14469" width="16.44140625" style="3" customWidth="1"/>
    <col min="14470" max="14470" width="18.5546875" style="3" customWidth="1"/>
    <col min="14471" max="14471" width="8.109375" style="3" bestFit="1" customWidth="1"/>
    <col min="14472" max="14714" width="58.33203125" style="3"/>
    <col min="14715" max="14715" width="9" style="3" customWidth="1"/>
    <col min="14716" max="14716" width="60.33203125" style="3" customWidth="1"/>
    <col min="14717" max="14717" width="15.6640625" style="3" bestFit="1" customWidth="1"/>
    <col min="14718" max="14718" width="14.109375" style="3" bestFit="1" customWidth="1"/>
    <col min="14719" max="14719" width="14.109375" style="3" customWidth="1"/>
    <col min="14720" max="14720" width="14.109375" style="3" bestFit="1" customWidth="1"/>
    <col min="14721" max="14722" width="13.109375" style="3" bestFit="1" customWidth="1"/>
    <col min="14723" max="14723" width="14" style="3" customWidth="1"/>
    <col min="14724" max="14724" width="13.109375" style="3" customWidth="1"/>
    <col min="14725" max="14725" width="16.44140625" style="3" customWidth="1"/>
    <col min="14726" max="14726" width="18.5546875" style="3" customWidth="1"/>
    <col min="14727" max="14727" width="8.109375" style="3" bestFit="1" customWidth="1"/>
    <col min="14728" max="14970" width="58.33203125" style="3"/>
    <col min="14971" max="14971" width="9" style="3" customWidth="1"/>
    <col min="14972" max="14972" width="60.33203125" style="3" customWidth="1"/>
    <col min="14973" max="14973" width="15.6640625" style="3" bestFit="1" customWidth="1"/>
    <col min="14974" max="14974" width="14.109375" style="3" bestFit="1" customWidth="1"/>
    <col min="14975" max="14975" width="14.109375" style="3" customWidth="1"/>
    <col min="14976" max="14976" width="14.109375" style="3" bestFit="1" customWidth="1"/>
    <col min="14977" max="14978" width="13.109375" style="3" bestFit="1" customWidth="1"/>
    <col min="14979" max="14979" width="14" style="3" customWidth="1"/>
    <col min="14980" max="14980" width="13.109375" style="3" customWidth="1"/>
    <col min="14981" max="14981" width="16.44140625" style="3" customWidth="1"/>
    <col min="14982" max="14982" width="18.5546875" style="3" customWidth="1"/>
    <col min="14983" max="14983" width="8.109375" style="3" bestFit="1" customWidth="1"/>
    <col min="14984" max="15226" width="58.33203125" style="3"/>
    <col min="15227" max="15227" width="9" style="3" customWidth="1"/>
    <col min="15228" max="15228" width="60.33203125" style="3" customWidth="1"/>
    <col min="15229" max="15229" width="15.6640625" style="3" bestFit="1" customWidth="1"/>
    <col min="15230" max="15230" width="14.109375" style="3" bestFit="1" customWidth="1"/>
    <col min="15231" max="15231" width="14.109375" style="3" customWidth="1"/>
    <col min="15232" max="15232" width="14.109375" style="3" bestFit="1" customWidth="1"/>
    <col min="15233" max="15234" width="13.109375" style="3" bestFit="1" customWidth="1"/>
    <col min="15235" max="15235" width="14" style="3" customWidth="1"/>
    <col min="15236" max="15236" width="13.109375" style="3" customWidth="1"/>
    <col min="15237" max="15237" width="16.44140625" style="3" customWidth="1"/>
    <col min="15238" max="15238" width="18.5546875" style="3" customWidth="1"/>
    <col min="15239" max="15239" width="8.109375" style="3" bestFit="1" customWidth="1"/>
    <col min="15240" max="15482" width="58.33203125" style="3"/>
    <col min="15483" max="15483" width="9" style="3" customWidth="1"/>
    <col min="15484" max="15484" width="60.33203125" style="3" customWidth="1"/>
    <col min="15485" max="15485" width="15.6640625" style="3" bestFit="1" customWidth="1"/>
    <col min="15486" max="15486" width="14.109375" style="3" bestFit="1" customWidth="1"/>
    <col min="15487" max="15487" width="14.109375" style="3" customWidth="1"/>
    <col min="15488" max="15488" width="14.109375" style="3" bestFit="1" customWidth="1"/>
    <col min="15489" max="15490" width="13.109375" style="3" bestFit="1" customWidth="1"/>
    <col min="15491" max="15491" width="14" style="3" customWidth="1"/>
    <col min="15492" max="15492" width="13.109375" style="3" customWidth="1"/>
    <col min="15493" max="15493" width="16.44140625" style="3" customWidth="1"/>
    <col min="15494" max="15494" width="18.5546875" style="3" customWidth="1"/>
    <col min="15495" max="15495" width="8.109375" style="3" bestFit="1" customWidth="1"/>
    <col min="15496" max="15738" width="58.33203125" style="3"/>
    <col min="15739" max="15739" width="9" style="3" customWidth="1"/>
    <col min="15740" max="15740" width="60.33203125" style="3" customWidth="1"/>
    <col min="15741" max="15741" width="15.6640625" style="3" bestFit="1" customWidth="1"/>
    <col min="15742" max="15742" width="14.109375" style="3" bestFit="1" customWidth="1"/>
    <col min="15743" max="15743" width="14.109375" style="3" customWidth="1"/>
    <col min="15744" max="15744" width="14.109375" style="3" bestFit="1" customWidth="1"/>
    <col min="15745" max="15746" width="13.109375" style="3" bestFit="1" customWidth="1"/>
    <col min="15747" max="15747" width="14" style="3" customWidth="1"/>
    <col min="15748" max="15748" width="13.109375" style="3" customWidth="1"/>
    <col min="15749" max="15749" width="16.44140625" style="3" customWidth="1"/>
    <col min="15750" max="15750" width="18.5546875" style="3" customWidth="1"/>
    <col min="15751" max="15751" width="8.109375" style="3" bestFit="1" customWidth="1"/>
    <col min="15752" max="15994" width="58.33203125" style="3"/>
    <col min="15995" max="15995" width="9" style="3" customWidth="1"/>
    <col min="15996" max="15996" width="60.33203125" style="3" customWidth="1"/>
    <col min="15997" max="15997" width="15.6640625" style="3" bestFit="1" customWidth="1"/>
    <col min="15998" max="15998" width="14.109375" style="3" bestFit="1" customWidth="1"/>
    <col min="15999" max="15999" width="14.109375" style="3" customWidth="1"/>
    <col min="16000" max="16000" width="14.109375" style="3" bestFit="1" customWidth="1"/>
    <col min="16001" max="16002" width="13.109375" style="3" bestFit="1" customWidth="1"/>
    <col min="16003" max="16003" width="14" style="3" customWidth="1"/>
    <col min="16004" max="16004" width="13.109375" style="3" customWidth="1"/>
    <col min="16005" max="16005" width="16.44140625" style="3" customWidth="1"/>
    <col min="16006" max="16006" width="18.5546875" style="3" customWidth="1"/>
    <col min="16007" max="16007" width="8.109375" style="3" bestFit="1" customWidth="1"/>
    <col min="16008" max="16384" width="58.33203125" style="3"/>
  </cols>
  <sheetData>
    <row r="1" spans="1:13" x14ac:dyDescent="0.3">
      <c r="A1" s="38"/>
      <c r="B1" s="1"/>
      <c r="C1" s="2"/>
      <c r="D1" s="2"/>
      <c r="E1" s="2"/>
      <c r="F1" s="2"/>
      <c r="G1" s="23"/>
      <c r="H1" s="23"/>
      <c r="I1" s="51" t="s">
        <v>51</v>
      </c>
      <c r="J1" s="52"/>
      <c r="K1" s="52"/>
    </row>
    <row r="2" spans="1:13" x14ac:dyDescent="0.3">
      <c r="A2" s="38"/>
      <c r="B2" s="1"/>
      <c r="C2" s="2"/>
      <c r="D2" s="2"/>
      <c r="E2" s="2"/>
      <c r="F2" s="2"/>
      <c r="G2" s="51" t="s">
        <v>52</v>
      </c>
      <c r="H2" s="52"/>
      <c r="I2" s="52"/>
      <c r="J2" s="52"/>
      <c r="K2" s="52"/>
    </row>
    <row r="3" spans="1:13" x14ac:dyDescent="0.3">
      <c r="A3" s="38"/>
      <c r="B3" s="1"/>
      <c r="C3" s="2"/>
      <c r="D3" s="2"/>
      <c r="E3" s="2"/>
      <c r="F3" s="2"/>
      <c r="G3" s="23"/>
      <c r="H3" s="23"/>
      <c r="I3" s="51" t="s">
        <v>53</v>
      </c>
      <c r="J3" s="52"/>
      <c r="K3" s="52"/>
    </row>
    <row r="4" spans="1:13" x14ac:dyDescent="0.3">
      <c r="A4" s="38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3" ht="15.6" x14ac:dyDescent="0.3">
      <c r="A5" s="53" t="s">
        <v>54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3" x14ac:dyDescent="0.3">
      <c r="B6" s="6"/>
      <c r="D6" s="4"/>
      <c r="E6" s="4"/>
      <c r="F6" s="4"/>
      <c r="G6" s="4"/>
      <c r="H6" s="4"/>
      <c r="J6" s="4"/>
      <c r="K6" s="4" t="s">
        <v>0</v>
      </c>
    </row>
    <row r="7" spans="1:13" s="22" customFormat="1" ht="26.4" x14ac:dyDescent="0.3">
      <c r="A7" s="19" t="s">
        <v>1</v>
      </c>
      <c r="B7" s="20" t="s">
        <v>2</v>
      </c>
      <c r="C7" s="19" t="s">
        <v>3</v>
      </c>
      <c r="D7" s="19" t="s">
        <v>4</v>
      </c>
      <c r="E7" s="19" t="s">
        <v>5</v>
      </c>
      <c r="F7" s="19" t="s">
        <v>6</v>
      </c>
      <c r="G7" s="19" t="s">
        <v>7</v>
      </c>
      <c r="H7" s="21" t="s">
        <v>8</v>
      </c>
      <c r="I7" s="19" t="s">
        <v>9</v>
      </c>
      <c r="J7" s="19" t="s">
        <v>10</v>
      </c>
      <c r="K7" s="21" t="s">
        <v>11</v>
      </c>
    </row>
    <row r="8" spans="1:13" s="22" customFormat="1" ht="5.4" customHeight="1" x14ac:dyDescent="0.3">
      <c r="A8" s="19"/>
      <c r="B8" s="20"/>
      <c r="C8" s="19"/>
      <c r="D8" s="19"/>
      <c r="E8" s="19"/>
      <c r="F8" s="19"/>
      <c r="G8" s="19"/>
      <c r="H8" s="21"/>
      <c r="I8" s="19"/>
      <c r="J8" s="19"/>
      <c r="K8" s="21"/>
    </row>
    <row r="9" spans="1:13" s="22" customFormat="1" ht="19.5" customHeight="1" x14ac:dyDescent="0.3">
      <c r="A9" s="19">
        <v>1000000</v>
      </c>
      <c r="B9" s="19" t="s">
        <v>12</v>
      </c>
      <c r="C9" s="41">
        <f>SUM(C10+C17+C21+C27+C30)</f>
        <v>1429294108</v>
      </c>
      <c r="D9" s="41">
        <f t="shared" ref="D9:K9" si="0">SUM(D10+D17+D21+D27+D30)</f>
        <v>69354922</v>
      </c>
      <c r="E9" s="41">
        <f t="shared" si="0"/>
        <v>123403461</v>
      </c>
      <c r="F9" s="41">
        <f t="shared" si="0"/>
        <v>77942164</v>
      </c>
      <c r="G9" s="41">
        <f t="shared" si="0"/>
        <v>33801879</v>
      </c>
      <c r="H9" s="41">
        <f t="shared" si="0"/>
        <v>45756356</v>
      </c>
      <c r="I9" s="41">
        <f t="shared" si="0"/>
        <v>33566945</v>
      </c>
      <c r="J9" s="41">
        <f t="shared" si="0"/>
        <v>7310121</v>
      </c>
      <c r="K9" s="41">
        <f t="shared" si="0"/>
        <v>1820429956</v>
      </c>
      <c r="L9" s="42"/>
    </row>
    <row r="10" spans="1:13" s="7" customFormat="1" x14ac:dyDescent="0.3">
      <c r="A10" s="15">
        <v>1010000</v>
      </c>
      <c r="B10" s="24" t="s">
        <v>13</v>
      </c>
      <c r="C10" s="18">
        <f>SUM(C11+C12+C13+C14+C15)</f>
        <v>775476527</v>
      </c>
      <c r="D10" s="18">
        <f t="shared" ref="D10:K10" si="1">SUM(D11+D12+D13+D14+D15)</f>
        <v>65861490</v>
      </c>
      <c r="E10" s="18">
        <f t="shared" si="1"/>
        <v>102376228</v>
      </c>
      <c r="F10" s="18">
        <f t="shared" si="1"/>
        <v>56626245</v>
      </c>
      <c r="G10" s="18">
        <f t="shared" si="1"/>
        <v>23849582</v>
      </c>
      <c r="H10" s="18">
        <f t="shared" si="1"/>
        <v>38951027</v>
      </c>
      <c r="I10" s="18">
        <f t="shared" si="1"/>
        <v>21124967</v>
      </c>
      <c r="J10" s="18">
        <f t="shared" si="1"/>
        <v>5990851</v>
      </c>
      <c r="K10" s="18">
        <f t="shared" si="1"/>
        <v>1090256917</v>
      </c>
      <c r="L10" s="8"/>
    </row>
    <row r="11" spans="1:13" s="7" customFormat="1" x14ac:dyDescent="0.3">
      <c r="A11" s="15">
        <v>1010100</v>
      </c>
      <c r="B11" s="25" t="s">
        <v>14</v>
      </c>
      <c r="C11" s="18"/>
      <c r="D11" s="18"/>
      <c r="E11" s="18"/>
      <c r="F11" s="18"/>
      <c r="G11" s="18"/>
      <c r="H11" s="18"/>
      <c r="I11" s="18"/>
      <c r="J11" s="18"/>
      <c r="K11" s="18">
        <f t="shared" ref="K11:K15" si="2">SUM(C11+D11+E11+F11+G11+H11+I11+J11)</f>
        <v>0</v>
      </c>
      <c r="L11" s="8"/>
    </row>
    <row r="12" spans="1:13" s="7" customFormat="1" ht="26.4" x14ac:dyDescent="0.3">
      <c r="A12" s="15">
        <v>1010200</v>
      </c>
      <c r="B12" s="25" t="s">
        <v>15</v>
      </c>
      <c r="C12" s="18">
        <v>733509899</v>
      </c>
      <c r="D12" s="18">
        <v>61779401</v>
      </c>
      <c r="E12" s="18">
        <v>93522102</v>
      </c>
      <c r="F12" s="18">
        <v>51533347</v>
      </c>
      <c r="G12" s="18">
        <v>21012392</v>
      </c>
      <c r="H12" s="18">
        <v>34916936</v>
      </c>
      <c r="I12" s="18">
        <v>18108589</v>
      </c>
      <c r="J12" s="18">
        <v>4418886</v>
      </c>
      <c r="K12" s="18">
        <f>SUM(C12+D12+E12+F12+G12+H12+I12+J12)</f>
        <v>1018801552</v>
      </c>
      <c r="L12" s="8"/>
      <c r="M12" s="10"/>
    </row>
    <row r="13" spans="1:13" s="7" customFormat="1" x14ac:dyDescent="0.3">
      <c r="A13" s="15">
        <v>1010400</v>
      </c>
      <c r="B13" s="25" t="s">
        <v>16</v>
      </c>
      <c r="C13" s="18">
        <v>4665600</v>
      </c>
      <c r="D13" s="18">
        <v>0</v>
      </c>
      <c r="E13" s="18">
        <v>2342400</v>
      </c>
      <c r="F13" s="18">
        <v>1305600</v>
      </c>
      <c r="G13" s="18">
        <v>960000</v>
      </c>
      <c r="H13" s="18">
        <v>499200</v>
      </c>
      <c r="I13" s="18">
        <v>499200</v>
      </c>
      <c r="J13" s="18">
        <v>422400</v>
      </c>
      <c r="K13" s="18">
        <f t="shared" si="2"/>
        <v>10694400</v>
      </c>
      <c r="L13" s="8"/>
    </row>
    <row r="14" spans="1:13" s="7" customFormat="1" x14ac:dyDescent="0.3">
      <c r="A14" s="15">
        <v>1010700</v>
      </c>
      <c r="B14" s="25" t="s">
        <v>17</v>
      </c>
      <c r="C14" s="18">
        <f>8906006-461665-2425621</f>
        <v>6018720</v>
      </c>
      <c r="D14" s="18">
        <f>3412129+78784-58877</f>
        <v>3432036</v>
      </c>
      <c r="E14" s="18"/>
      <c r="F14" s="18"/>
      <c r="G14" s="18"/>
      <c r="H14" s="18"/>
      <c r="I14" s="18"/>
      <c r="J14" s="18"/>
      <c r="K14" s="18">
        <f t="shared" si="2"/>
        <v>9450756</v>
      </c>
      <c r="L14" s="8"/>
    </row>
    <row r="15" spans="1:13" s="7" customFormat="1" ht="66.75" customHeight="1" x14ac:dyDescent="0.3">
      <c r="A15" s="15">
        <v>1010800</v>
      </c>
      <c r="B15" s="47" t="s">
        <v>56</v>
      </c>
      <c r="C15" s="18">
        <v>31282308</v>
      </c>
      <c r="D15" s="18">
        <v>650053</v>
      </c>
      <c r="E15" s="18">
        <v>6511726</v>
      </c>
      <c r="F15" s="18">
        <v>3787298</v>
      </c>
      <c r="G15" s="18">
        <v>1877190</v>
      </c>
      <c r="H15" s="18">
        <v>3534891</v>
      </c>
      <c r="I15" s="18">
        <v>2517178</v>
      </c>
      <c r="J15" s="18">
        <v>1149565</v>
      </c>
      <c r="K15" s="18">
        <f t="shared" si="2"/>
        <v>51310209</v>
      </c>
      <c r="L15" s="8"/>
    </row>
    <row r="16" spans="1:13" s="7" customFormat="1" ht="5.4" customHeight="1" x14ac:dyDescent="0.3">
      <c r="A16" s="15"/>
      <c r="B16" s="25"/>
      <c r="C16" s="18"/>
      <c r="D16" s="18"/>
      <c r="E16" s="18"/>
      <c r="F16" s="18"/>
      <c r="G16" s="18"/>
      <c r="H16" s="18"/>
      <c r="I16" s="18"/>
      <c r="J16" s="18"/>
      <c r="K16" s="18"/>
      <c r="L16" s="8"/>
    </row>
    <row r="17" spans="1:12" s="14" customFormat="1" ht="26.4" x14ac:dyDescent="0.3">
      <c r="A17" s="15">
        <v>1020000</v>
      </c>
      <c r="B17" s="25" t="s">
        <v>18</v>
      </c>
      <c r="C17" s="18">
        <f t="shared" ref="C17:J17" si="3">SUM(C18:C19)</f>
        <v>23922771</v>
      </c>
      <c r="D17" s="18">
        <f t="shared" si="3"/>
        <v>147311</v>
      </c>
      <c r="E17" s="18">
        <f t="shared" si="3"/>
        <v>9171697</v>
      </c>
      <c r="F17" s="18">
        <f t="shared" si="3"/>
        <v>730369</v>
      </c>
      <c r="G17" s="18">
        <f t="shared" si="3"/>
        <v>4833997</v>
      </c>
      <c r="H17" s="18">
        <f t="shared" si="3"/>
        <v>142522</v>
      </c>
      <c r="I17" s="18">
        <f t="shared" si="3"/>
        <v>13760</v>
      </c>
      <c r="J17" s="18">
        <f t="shared" si="3"/>
        <v>165709</v>
      </c>
      <c r="K17" s="18">
        <f>SUM(C17+D17+E17+F17+G17+H17+I17+J17)</f>
        <v>39128136</v>
      </c>
      <c r="L17" s="13"/>
    </row>
    <row r="18" spans="1:12" s="7" customFormat="1" x14ac:dyDescent="0.3">
      <c r="A18" s="15">
        <v>1020200</v>
      </c>
      <c r="B18" s="25" t="s">
        <v>19</v>
      </c>
      <c r="C18" s="18">
        <v>22556470</v>
      </c>
      <c r="D18" s="18">
        <v>0</v>
      </c>
      <c r="E18" s="18">
        <v>9004690</v>
      </c>
      <c r="F18" s="18">
        <v>502904</v>
      </c>
      <c r="G18" s="18">
        <v>4682957</v>
      </c>
      <c r="H18" s="18">
        <v>11220</v>
      </c>
      <c r="I18" s="18">
        <v>0</v>
      </c>
      <c r="J18" s="18">
        <v>81229</v>
      </c>
      <c r="K18" s="18">
        <f t="shared" ref="K18:K19" si="4">SUM(C18+D18+E18+F18+G18+H18+I18+J18)</f>
        <v>36839470</v>
      </c>
      <c r="L18" s="8"/>
    </row>
    <row r="19" spans="1:12" s="7" customFormat="1" x14ac:dyDescent="0.3">
      <c r="A19" s="15">
        <v>1020500</v>
      </c>
      <c r="B19" s="25" t="s">
        <v>20</v>
      </c>
      <c r="C19" s="18">
        <v>1366301</v>
      </c>
      <c r="D19" s="18">
        <v>147311</v>
      </c>
      <c r="E19" s="18">
        <v>167007</v>
      </c>
      <c r="F19" s="18">
        <v>227465</v>
      </c>
      <c r="G19" s="18">
        <v>151040</v>
      </c>
      <c r="H19" s="18">
        <v>131302</v>
      </c>
      <c r="I19" s="18">
        <v>13760</v>
      </c>
      <c r="J19" s="18">
        <v>84480</v>
      </c>
      <c r="K19" s="18">
        <f t="shared" si="4"/>
        <v>2288666</v>
      </c>
      <c r="L19" s="8"/>
    </row>
    <row r="20" spans="1:12" s="7" customFormat="1" ht="6.6" customHeight="1" x14ac:dyDescent="0.3">
      <c r="A20" s="15"/>
      <c r="B20" s="25"/>
      <c r="C20" s="18"/>
      <c r="D20" s="18"/>
      <c r="E20" s="18"/>
      <c r="F20" s="18"/>
      <c r="G20" s="18"/>
      <c r="H20" s="18"/>
      <c r="I20" s="18"/>
      <c r="J20" s="18"/>
      <c r="K20" s="18"/>
      <c r="L20" s="8"/>
    </row>
    <row r="21" spans="1:12" s="7" customFormat="1" x14ac:dyDescent="0.3">
      <c r="A21" s="15">
        <v>1050000</v>
      </c>
      <c r="B21" s="25" t="s">
        <v>21</v>
      </c>
      <c r="C21" s="18">
        <v>4340887</v>
      </c>
      <c r="D21" s="18">
        <v>3117063</v>
      </c>
      <c r="E21" s="18">
        <v>1984917</v>
      </c>
      <c r="F21" s="18">
        <v>13773469</v>
      </c>
      <c r="G21" s="18">
        <v>405021</v>
      </c>
      <c r="H21" s="18">
        <v>2839743</v>
      </c>
      <c r="I21" s="18">
        <v>10752652</v>
      </c>
      <c r="J21" s="18">
        <v>338699</v>
      </c>
      <c r="K21" s="18">
        <f t="shared" ref="K21:K28" si="5">SUM(C21+D21+E21+F21+G21+H21+I21+J21)</f>
        <v>37552451</v>
      </c>
      <c r="L21" s="8"/>
    </row>
    <row r="22" spans="1:12" s="7" customFormat="1" ht="26.4" x14ac:dyDescent="0.3">
      <c r="A22" s="15">
        <v>1050200</v>
      </c>
      <c r="B22" s="25" t="s">
        <v>22</v>
      </c>
      <c r="C22" s="18">
        <v>4064242</v>
      </c>
      <c r="D22" s="18">
        <v>3117063</v>
      </c>
      <c r="E22" s="18">
        <v>1547117</v>
      </c>
      <c r="F22" s="18">
        <v>310710</v>
      </c>
      <c r="G22" s="18">
        <v>190467</v>
      </c>
      <c r="H22" s="18">
        <v>696884</v>
      </c>
      <c r="I22" s="18">
        <v>644716</v>
      </c>
      <c r="J22" s="18">
        <v>231459</v>
      </c>
      <c r="K22" s="18">
        <f t="shared" si="5"/>
        <v>10802658</v>
      </c>
      <c r="L22" s="8"/>
    </row>
    <row r="23" spans="1:12" s="7" customFormat="1" ht="39.6" x14ac:dyDescent="0.3">
      <c r="A23" s="15">
        <v>1050400</v>
      </c>
      <c r="B23" s="25" t="s">
        <v>23</v>
      </c>
      <c r="C23" s="18">
        <v>0</v>
      </c>
      <c r="D23" s="18">
        <v>0</v>
      </c>
      <c r="E23" s="18">
        <v>330000</v>
      </c>
      <c r="F23" s="18">
        <v>7000000</v>
      </c>
      <c r="G23" s="18">
        <v>130000</v>
      </c>
      <c r="H23" s="18">
        <v>1410000</v>
      </c>
      <c r="I23" s="18">
        <v>6355000</v>
      </c>
      <c r="J23" s="18">
        <v>7897</v>
      </c>
      <c r="K23" s="18">
        <f t="shared" si="5"/>
        <v>15232897</v>
      </c>
      <c r="L23" s="8"/>
    </row>
    <row r="24" spans="1:12" s="7" customFormat="1" x14ac:dyDescent="0.3">
      <c r="A24" s="15">
        <v>1051100</v>
      </c>
      <c r="B24" s="25" t="s">
        <v>24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f>SUM(C24+D24+E24+F24+G24+H24+I24+J24)</f>
        <v>0</v>
      </c>
      <c r="L24" s="8"/>
    </row>
    <row r="25" spans="1:12" s="14" customFormat="1" x14ac:dyDescent="0.3">
      <c r="A25" s="15">
        <v>1051200</v>
      </c>
      <c r="B25" s="25" t="s">
        <v>25</v>
      </c>
      <c r="C25" s="18">
        <v>0</v>
      </c>
      <c r="D25" s="18">
        <v>0</v>
      </c>
      <c r="E25" s="18">
        <v>107800</v>
      </c>
      <c r="F25" s="18">
        <v>6450000</v>
      </c>
      <c r="G25" s="18">
        <v>82500</v>
      </c>
      <c r="H25" s="18">
        <v>710750</v>
      </c>
      <c r="I25" s="18">
        <v>3750000</v>
      </c>
      <c r="J25" s="18">
        <v>6100</v>
      </c>
      <c r="K25" s="18">
        <f t="shared" si="5"/>
        <v>11107150</v>
      </c>
      <c r="L25" s="13"/>
    </row>
    <row r="26" spans="1:12" s="14" customFormat="1" ht="5.4" customHeight="1" x14ac:dyDescent="0.3">
      <c r="A26" s="15"/>
      <c r="B26" s="25"/>
      <c r="C26" s="18"/>
      <c r="D26" s="18"/>
      <c r="E26" s="18"/>
      <c r="F26" s="18"/>
      <c r="G26" s="18"/>
      <c r="H26" s="18"/>
      <c r="I26" s="18"/>
      <c r="J26" s="18"/>
      <c r="K26" s="18">
        <f t="shared" si="5"/>
        <v>0</v>
      </c>
      <c r="L26" s="13"/>
    </row>
    <row r="27" spans="1:12" s="7" customFormat="1" ht="15.6" customHeight="1" x14ac:dyDescent="0.3">
      <c r="A27" s="15">
        <v>1060000</v>
      </c>
      <c r="B27" s="25" t="s">
        <v>26</v>
      </c>
      <c r="C27" s="18">
        <f>SUM(C28)</f>
        <v>605346242</v>
      </c>
      <c r="D27" s="18">
        <f t="shared" ref="D27:J27" si="6">SUM(D28)</f>
        <v>0</v>
      </c>
      <c r="E27" s="18">
        <f t="shared" si="6"/>
        <v>0</v>
      </c>
      <c r="F27" s="18">
        <f t="shared" si="6"/>
        <v>0</v>
      </c>
      <c r="G27" s="18">
        <f t="shared" si="6"/>
        <v>0</v>
      </c>
      <c r="H27" s="18">
        <f t="shared" si="6"/>
        <v>0</v>
      </c>
      <c r="I27" s="18">
        <f t="shared" si="6"/>
        <v>0</v>
      </c>
      <c r="J27" s="18">
        <f t="shared" si="6"/>
        <v>0</v>
      </c>
      <c r="K27" s="18">
        <f t="shared" si="5"/>
        <v>605346242</v>
      </c>
      <c r="L27" s="8"/>
    </row>
    <row r="28" spans="1:12" s="7" customFormat="1" x14ac:dyDescent="0.3">
      <c r="A28" s="15">
        <v>1060400</v>
      </c>
      <c r="B28" s="17" t="s">
        <v>50</v>
      </c>
      <c r="C28" s="18">
        <f>838161040-168313008-45307143-14511712-4682935</f>
        <v>605346242</v>
      </c>
      <c r="D28" s="18"/>
      <c r="E28" s="18"/>
      <c r="F28" s="18"/>
      <c r="G28" s="18"/>
      <c r="H28" s="18"/>
      <c r="I28" s="18"/>
      <c r="J28" s="18"/>
      <c r="K28" s="18">
        <f t="shared" si="5"/>
        <v>605346242</v>
      </c>
      <c r="L28" s="8"/>
    </row>
    <row r="29" spans="1:12" s="7" customFormat="1" ht="6" customHeight="1" x14ac:dyDescent="0.3">
      <c r="A29" s="15"/>
      <c r="B29" s="25"/>
      <c r="C29" s="18"/>
      <c r="D29" s="18"/>
      <c r="E29" s="18"/>
      <c r="F29" s="18"/>
      <c r="G29" s="18"/>
      <c r="H29" s="18"/>
      <c r="I29" s="18"/>
      <c r="J29" s="18"/>
      <c r="K29" s="18"/>
      <c r="L29" s="8"/>
    </row>
    <row r="30" spans="1:12" s="7" customFormat="1" x14ac:dyDescent="0.3">
      <c r="A30" s="15">
        <v>1400000</v>
      </c>
      <c r="B30" s="25" t="s">
        <v>27</v>
      </c>
      <c r="C30" s="18">
        <f>C31</f>
        <v>20207681</v>
      </c>
      <c r="D30" s="18">
        <f t="shared" ref="D30:K30" si="7">D31</f>
        <v>229058</v>
      </c>
      <c r="E30" s="18">
        <f t="shared" si="7"/>
        <v>9870619</v>
      </c>
      <c r="F30" s="18">
        <f t="shared" si="7"/>
        <v>6812081</v>
      </c>
      <c r="G30" s="18">
        <f t="shared" si="7"/>
        <v>4713279</v>
      </c>
      <c r="H30" s="18">
        <f t="shared" si="7"/>
        <v>3823064</v>
      </c>
      <c r="I30" s="18">
        <f t="shared" si="7"/>
        <v>1675566</v>
      </c>
      <c r="J30" s="18">
        <f t="shared" si="7"/>
        <v>814862</v>
      </c>
      <c r="K30" s="18">
        <f t="shared" si="7"/>
        <v>48146210</v>
      </c>
      <c r="L30" s="8"/>
    </row>
    <row r="31" spans="1:12" s="7" customFormat="1" x14ac:dyDescent="0.3">
      <c r="A31" s="15">
        <v>1400100</v>
      </c>
      <c r="B31" s="25" t="s">
        <v>28</v>
      </c>
      <c r="C31" s="18">
        <v>20207681</v>
      </c>
      <c r="D31" s="18">
        <v>229058</v>
      </c>
      <c r="E31" s="18">
        <v>9870619</v>
      </c>
      <c r="F31" s="18">
        <v>6812081</v>
      </c>
      <c r="G31" s="18">
        <v>4713279</v>
      </c>
      <c r="H31" s="18">
        <v>3823064</v>
      </c>
      <c r="I31" s="18">
        <v>1675566</v>
      </c>
      <c r="J31" s="18">
        <v>814862</v>
      </c>
      <c r="K31" s="18">
        <f>SUM(C31+D31+E31+F31+G31+H31+I31+J31)</f>
        <v>48146210</v>
      </c>
      <c r="L31" s="8"/>
    </row>
    <row r="32" spans="1:12" s="7" customFormat="1" ht="7.2" customHeight="1" x14ac:dyDescent="0.3">
      <c r="A32" s="15"/>
      <c r="B32" s="25"/>
      <c r="C32" s="12"/>
      <c r="D32" s="12"/>
      <c r="E32" s="12"/>
      <c r="F32" s="12"/>
      <c r="G32" s="12"/>
      <c r="H32" s="12"/>
      <c r="I32" s="12"/>
      <c r="J32" s="12"/>
      <c r="K32" s="11"/>
      <c r="L32" s="8"/>
    </row>
    <row r="33" spans="1:14" s="22" customFormat="1" ht="21" customHeight="1" x14ac:dyDescent="0.3">
      <c r="A33" s="19">
        <v>2000000</v>
      </c>
      <c r="B33" s="20" t="s">
        <v>29</v>
      </c>
      <c r="C33" s="43">
        <f>SUM(C34+C42+C44+C46)</f>
        <v>45183760</v>
      </c>
      <c r="D33" s="43">
        <f t="shared" ref="D33:K33" si="8">SUM(D34+D42+D44+D46)</f>
        <v>190888</v>
      </c>
      <c r="E33" s="43">
        <f t="shared" si="8"/>
        <v>9040301</v>
      </c>
      <c r="F33" s="43">
        <f t="shared" si="8"/>
        <v>11289808</v>
      </c>
      <c r="G33" s="43">
        <f t="shared" si="8"/>
        <v>2234976</v>
      </c>
      <c r="H33" s="43">
        <f t="shared" si="8"/>
        <v>2868355</v>
      </c>
      <c r="I33" s="43">
        <f t="shared" si="8"/>
        <v>4554878</v>
      </c>
      <c r="J33" s="43">
        <f t="shared" si="8"/>
        <v>751957</v>
      </c>
      <c r="K33" s="43">
        <f t="shared" si="8"/>
        <v>76114923</v>
      </c>
      <c r="L33" s="42"/>
      <c r="M33" s="44"/>
      <c r="N33" s="45"/>
    </row>
    <row r="34" spans="1:14" s="7" customFormat="1" ht="26.4" x14ac:dyDescent="0.3">
      <c r="A34" s="15">
        <v>2010000</v>
      </c>
      <c r="B34" s="25" t="s">
        <v>30</v>
      </c>
      <c r="C34" s="18">
        <v>18214014</v>
      </c>
      <c r="D34" s="18">
        <v>7539</v>
      </c>
      <c r="E34" s="18">
        <v>1069311</v>
      </c>
      <c r="F34" s="18">
        <v>7010974</v>
      </c>
      <c r="G34" s="18">
        <v>162212</v>
      </c>
      <c r="H34" s="18">
        <v>292511</v>
      </c>
      <c r="I34" s="18">
        <v>3435648</v>
      </c>
      <c r="J34" s="18">
        <v>15386</v>
      </c>
      <c r="K34" s="18">
        <f t="shared" ref="K34:K44" si="9">SUM(C34+D34+E34+F34+G34+H34+I34+J34)</f>
        <v>30207595</v>
      </c>
      <c r="L34" s="8"/>
    </row>
    <row r="35" spans="1:14" s="7" customFormat="1" ht="26.4" x14ac:dyDescent="0.3">
      <c r="A35" s="15">
        <v>2010200</v>
      </c>
      <c r="B35" s="25" t="s">
        <v>31</v>
      </c>
      <c r="C35" s="18">
        <v>1589197</v>
      </c>
      <c r="D35" s="18">
        <v>7539</v>
      </c>
      <c r="E35" s="18">
        <v>429823</v>
      </c>
      <c r="F35" s="18">
        <v>143654</v>
      </c>
      <c r="G35" s="18">
        <v>108363</v>
      </c>
      <c r="H35" s="18">
        <v>149606</v>
      </c>
      <c r="I35" s="18">
        <v>90955</v>
      </c>
      <c r="J35" s="18">
        <v>15386</v>
      </c>
      <c r="K35" s="18">
        <f t="shared" si="9"/>
        <v>2534523</v>
      </c>
      <c r="L35" s="8"/>
    </row>
    <row r="36" spans="1:14" s="7" customFormat="1" ht="26.4" x14ac:dyDescent="0.3">
      <c r="A36" s="15">
        <v>2010300</v>
      </c>
      <c r="B36" s="25" t="s">
        <v>32</v>
      </c>
      <c r="C36" s="18">
        <v>282</v>
      </c>
      <c r="D36" s="18">
        <v>0</v>
      </c>
      <c r="E36" s="18">
        <v>479352</v>
      </c>
      <c r="F36" s="18">
        <v>6837023</v>
      </c>
      <c r="G36" s="18">
        <v>0</v>
      </c>
      <c r="H36" s="18">
        <v>0</v>
      </c>
      <c r="I36" s="18">
        <v>0</v>
      </c>
      <c r="J36" s="18">
        <v>0</v>
      </c>
      <c r="K36" s="18">
        <f t="shared" si="9"/>
        <v>7316657</v>
      </c>
      <c r="L36" s="8"/>
    </row>
    <row r="37" spans="1:14" s="7" customFormat="1" x14ac:dyDescent="0.3">
      <c r="A37" s="15">
        <v>2010400</v>
      </c>
      <c r="B37" s="25" t="s">
        <v>33</v>
      </c>
      <c r="C37" s="18">
        <v>85000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f t="shared" si="9"/>
        <v>85000</v>
      </c>
      <c r="L37" s="8"/>
    </row>
    <row r="38" spans="1:14" s="7" customFormat="1" x14ac:dyDescent="0.3">
      <c r="A38" s="15">
        <v>2010500</v>
      </c>
      <c r="B38" s="25" t="s">
        <v>34</v>
      </c>
      <c r="C38" s="18">
        <v>69296</v>
      </c>
      <c r="D38" s="18">
        <v>0</v>
      </c>
      <c r="E38" s="18">
        <v>39937</v>
      </c>
      <c r="F38" s="18">
        <v>1297</v>
      </c>
      <c r="G38" s="18">
        <v>706</v>
      </c>
      <c r="H38" s="18">
        <v>142905</v>
      </c>
      <c r="I38" s="18">
        <v>0</v>
      </c>
      <c r="J38" s="18">
        <v>0</v>
      </c>
      <c r="K38" s="18">
        <f t="shared" si="9"/>
        <v>254141</v>
      </c>
      <c r="L38" s="8"/>
    </row>
    <row r="39" spans="1:14" s="7" customFormat="1" x14ac:dyDescent="0.3">
      <c r="A39" s="15">
        <v>2010900</v>
      </c>
      <c r="B39" s="25" t="s">
        <v>35</v>
      </c>
      <c r="C39" s="18">
        <v>2053704</v>
      </c>
      <c r="D39" s="18">
        <v>0</v>
      </c>
      <c r="E39" s="18">
        <v>31749</v>
      </c>
      <c r="F39" s="18">
        <v>0</v>
      </c>
      <c r="G39" s="18">
        <v>3843</v>
      </c>
      <c r="H39" s="18">
        <v>0</v>
      </c>
      <c r="I39" s="18">
        <v>3344693</v>
      </c>
      <c r="J39" s="18">
        <v>0</v>
      </c>
      <c r="K39" s="18">
        <f t="shared" si="9"/>
        <v>5433989</v>
      </c>
      <c r="L39" s="8"/>
    </row>
    <row r="40" spans="1:14" s="7" customFormat="1" x14ac:dyDescent="0.3">
      <c r="A40" s="15">
        <v>2011000</v>
      </c>
      <c r="B40" s="25" t="s">
        <v>36</v>
      </c>
      <c r="C40" s="18">
        <v>11296260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f t="shared" si="9"/>
        <v>11296260</v>
      </c>
      <c r="L40" s="8"/>
    </row>
    <row r="41" spans="1:14" s="7" customFormat="1" ht="5.4" customHeight="1" x14ac:dyDescent="0.3">
      <c r="A41" s="15"/>
      <c r="B41" s="25"/>
      <c r="C41" s="18"/>
      <c r="D41" s="18"/>
      <c r="E41" s="18"/>
      <c r="F41" s="18"/>
      <c r="G41" s="18"/>
      <c r="H41" s="18"/>
      <c r="I41" s="18"/>
      <c r="J41" s="18"/>
      <c r="K41" s="18">
        <f t="shared" si="9"/>
        <v>0</v>
      </c>
      <c r="L41" s="8"/>
    </row>
    <row r="42" spans="1:14" s="7" customFormat="1" ht="26.4" x14ac:dyDescent="0.3">
      <c r="A42" s="15">
        <v>2020000</v>
      </c>
      <c r="B42" s="25" t="s">
        <v>37</v>
      </c>
      <c r="C42" s="18">
        <v>4168340</v>
      </c>
      <c r="D42" s="18">
        <v>719</v>
      </c>
      <c r="E42" s="18">
        <v>361350</v>
      </c>
      <c r="F42" s="18">
        <v>202977</v>
      </c>
      <c r="G42" s="18">
        <v>62390</v>
      </c>
      <c r="H42" s="18">
        <v>1756</v>
      </c>
      <c r="I42" s="18">
        <v>103575</v>
      </c>
      <c r="J42" s="18">
        <v>0</v>
      </c>
      <c r="K42" s="18">
        <f t="shared" si="9"/>
        <v>4901107</v>
      </c>
      <c r="L42" s="8"/>
    </row>
    <row r="43" spans="1:14" s="7" customFormat="1" ht="6.6" customHeight="1" x14ac:dyDescent="0.3">
      <c r="A43" s="15"/>
      <c r="B43" s="25"/>
      <c r="C43" s="18"/>
      <c r="D43" s="18"/>
      <c r="E43" s="18"/>
      <c r="F43" s="18"/>
      <c r="G43" s="18"/>
      <c r="H43" s="18"/>
      <c r="I43" s="18"/>
      <c r="J43" s="18"/>
      <c r="K43" s="18">
        <f t="shared" si="9"/>
        <v>0</v>
      </c>
      <c r="L43" s="8"/>
    </row>
    <row r="44" spans="1:14" s="7" customFormat="1" x14ac:dyDescent="0.3">
      <c r="A44" s="16">
        <v>2060000</v>
      </c>
      <c r="B44" s="25" t="s">
        <v>38</v>
      </c>
      <c r="C44" s="18">
        <v>4168340</v>
      </c>
      <c r="D44" s="18">
        <v>123973</v>
      </c>
      <c r="E44" s="18">
        <v>706979</v>
      </c>
      <c r="F44" s="18">
        <v>809074</v>
      </c>
      <c r="G44" s="18">
        <v>337121</v>
      </c>
      <c r="H44" s="18">
        <v>463038</v>
      </c>
      <c r="I44" s="18">
        <v>320600</v>
      </c>
      <c r="J44" s="18">
        <v>116672</v>
      </c>
      <c r="K44" s="18">
        <f t="shared" si="9"/>
        <v>7045797</v>
      </c>
      <c r="L44" s="8"/>
    </row>
    <row r="45" spans="1:14" s="7" customFormat="1" ht="6.6" customHeight="1" x14ac:dyDescent="0.3">
      <c r="A45" s="16"/>
      <c r="B45" s="25"/>
      <c r="C45" s="18"/>
      <c r="D45" s="18"/>
      <c r="E45" s="18"/>
      <c r="F45" s="18"/>
      <c r="G45" s="18"/>
      <c r="H45" s="18"/>
      <c r="I45" s="18"/>
      <c r="J45" s="18"/>
      <c r="K45" s="18"/>
      <c r="L45" s="8"/>
    </row>
    <row r="46" spans="1:14" s="7" customFormat="1" x14ac:dyDescent="0.3">
      <c r="A46" s="16">
        <v>2070000</v>
      </c>
      <c r="B46" s="25" t="s">
        <v>39</v>
      </c>
      <c r="C46" s="18">
        <v>18633066</v>
      </c>
      <c r="D46" s="18">
        <v>58657</v>
      </c>
      <c r="E46" s="18">
        <v>6902661</v>
      </c>
      <c r="F46" s="18">
        <v>3266783</v>
      </c>
      <c r="G46" s="18">
        <v>1673253</v>
      </c>
      <c r="H46" s="18">
        <v>2111050</v>
      </c>
      <c r="I46" s="18">
        <v>695055</v>
      </c>
      <c r="J46" s="18">
        <v>619899</v>
      </c>
      <c r="K46" s="18">
        <f>SUM(C46+D46+E46+F46+G46+H46+I46+J46)</f>
        <v>33960424</v>
      </c>
      <c r="L46" s="8"/>
    </row>
    <row r="47" spans="1:14" s="7" customFormat="1" ht="7.8" customHeight="1" x14ac:dyDescent="0.3">
      <c r="A47" s="16"/>
      <c r="B47" s="25"/>
      <c r="C47" s="18"/>
      <c r="D47" s="18"/>
      <c r="E47" s="18"/>
      <c r="F47" s="18"/>
      <c r="G47" s="18"/>
      <c r="H47" s="18"/>
      <c r="I47" s="18"/>
      <c r="J47" s="18"/>
      <c r="K47" s="18"/>
      <c r="L47" s="8"/>
    </row>
    <row r="48" spans="1:14" s="22" customFormat="1" x14ac:dyDescent="0.3">
      <c r="A48" s="20">
        <v>4000000</v>
      </c>
      <c r="B48" s="20" t="s">
        <v>40</v>
      </c>
      <c r="C48" s="41">
        <f>SUM(C49+C52+C54+C56+C58+C60+C62)</f>
        <v>381882234</v>
      </c>
      <c r="D48" s="41">
        <f t="shared" ref="D48:J48" si="10">SUM(D49+D52+D54+D56+D58+D60+D62)</f>
        <v>6102569</v>
      </c>
      <c r="E48" s="41">
        <f t="shared" si="10"/>
        <v>12129266</v>
      </c>
      <c r="F48" s="41">
        <f t="shared" si="10"/>
        <v>23434786</v>
      </c>
      <c r="G48" s="41">
        <f t="shared" si="10"/>
        <v>9883246</v>
      </c>
      <c r="H48" s="41">
        <f t="shared" si="10"/>
        <v>22488072</v>
      </c>
      <c r="I48" s="41">
        <f t="shared" si="10"/>
        <v>18311332</v>
      </c>
      <c r="J48" s="41">
        <f t="shared" si="10"/>
        <v>6097342</v>
      </c>
      <c r="K48" s="41">
        <f>SUM(K49+K52+K54+K56+K58+K60+K62)</f>
        <v>480328847</v>
      </c>
      <c r="L48" s="42"/>
    </row>
    <row r="49" spans="1:14" s="7" customFormat="1" x14ac:dyDescent="0.3">
      <c r="A49" s="16">
        <v>4010000</v>
      </c>
      <c r="B49" s="25" t="s">
        <v>41</v>
      </c>
      <c r="C49" s="18">
        <v>239149338</v>
      </c>
      <c r="D49" s="18">
        <v>5722562</v>
      </c>
      <c r="E49" s="18">
        <v>10419583</v>
      </c>
      <c r="F49" s="18">
        <v>6933075</v>
      </c>
      <c r="G49" s="18">
        <v>2795887</v>
      </c>
      <c r="H49" s="18">
        <v>4482550</v>
      </c>
      <c r="I49" s="18">
        <v>2214754</v>
      </c>
      <c r="J49" s="18">
        <v>786718</v>
      </c>
      <c r="K49" s="18">
        <f>SUM(C49+D49+E49+F49+G49+H49+I49+J49)</f>
        <v>272504467</v>
      </c>
      <c r="L49" s="8"/>
      <c r="M49" s="10"/>
    </row>
    <row r="50" spans="1:14" s="7" customFormat="1" x14ac:dyDescent="0.3">
      <c r="A50" s="16">
        <v>4010104</v>
      </c>
      <c r="B50" s="25" t="s">
        <v>42</v>
      </c>
      <c r="C50" s="18">
        <v>63783470</v>
      </c>
      <c r="D50" s="18">
        <v>5372122</v>
      </c>
      <c r="E50" s="18">
        <v>8132357</v>
      </c>
      <c r="F50" s="18">
        <v>4481161</v>
      </c>
      <c r="G50" s="18">
        <v>1827164</v>
      </c>
      <c r="H50" s="18">
        <v>3036255</v>
      </c>
      <c r="I50" s="18">
        <v>1574660</v>
      </c>
      <c r="J50" s="18">
        <v>384251</v>
      </c>
      <c r="K50" s="18">
        <f>SUM(C50+D50+E50+F50+G50+H50+I50+J50)</f>
        <v>88591440</v>
      </c>
      <c r="L50" s="8"/>
      <c r="M50" s="10"/>
    </row>
    <row r="51" spans="1:14" s="7" customFormat="1" ht="6" customHeight="1" x14ac:dyDescent="0.3">
      <c r="A51" s="16"/>
      <c r="B51" s="25"/>
      <c r="C51" s="18"/>
      <c r="D51" s="18"/>
      <c r="E51" s="18"/>
      <c r="F51" s="18"/>
      <c r="G51" s="18"/>
      <c r="H51" s="18"/>
      <c r="I51" s="18"/>
      <c r="J51" s="18"/>
      <c r="K51" s="18"/>
      <c r="L51" s="8"/>
      <c r="M51" s="10"/>
    </row>
    <row r="52" spans="1:14" s="7" customFormat="1" x14ac:dyDescent="0.3">
      <c r="A52" s="16">
        <v>4020100</v>
      </c>
      <c r="B52" s="25" t="s">
        <v>43</v>
      </c>
      <c r="C52" s="18">
        <v>2764100</v>
      </c>
      <c r="D52" s="18">
        <v>380007</v>
      </c>
      <c r="E52" s="18">
        <v>859922</v>
      </c>
      <c r="F52" s="18">
        <v>1225519</v>
      </c>
      <c r="G52" s="18">
        <v>311878</v>
      </c>
      <c r="H52" s="18">
        <v>784419</v>
      </c>
      <c r="I52" s="18">
        <v>259115</v>
      </c>
      <c r="J52" s="18">
        <v>147440</v>
      </c>
      <c r="K52" s="18">
        <f>SUM(C52+D52+E52+F52+G52+H52+I52+J52)</f>
        <v>6732400</v>
      </c>
      <c r="L52" s="8"/>
      <c r="M52" s="10"/>
    </row>
    <row r="53" spans="1:14" s="7" customFormat="1" ht="6" customHeight="1" x14ac:dyDescent="0.3">
      <c r="A53" s="16"/>
      <c r="B53" s="25"/>
      <c r="C53" s="9"/>
      <c r="D53" s="9"/>
      <c r="E53" s="9"/>
      <c r="F53" s="9"/>
      <c r="G53" s="9"/>
      <c r="H53" s="9"/>
      <c r="I53" s="9"/>
      <c r="J53" s="9"/>
      <c r="K53" s="11"/>
      <c r="L53" s="8"/>
      <c r="M53" s="10"/>
    </row>
    <row r="54" spans="1:14" s="14" customFormat="1" ht="43.5" customHeight="1" x14ac:dyDescent="0.3">
      <c r="A54" s="15">
        <v>4080000</v>
      </c>
      <c r="B54" s="25" t="s">
        <v>44</v>
      </c>
      <c r="C54" s="18">
        <f>561056-25503</f>
        <v>535553</v>
      </c>
      <c r="D54" s="18">
        <v>0</v>
      </c>
      <c r="E54" s="18">
        <f>702136-31915</f>
        <v>670221</v>
      </c>
      <c r="F54" s="18">
        <f>12947391-588518</f>
        <v>12358873</v>
      </c>
      <c r="G54" s="18">
        <f>5760700-261850</f>
        <v>5498850</v>
      </c>
      <c r="H54" s="18">
        <f>14656659-666212</f>
        <v>13990447</v>
      </c>
      <c r="I54" s="18">
        <f>13440784-610945</f>
        <v>12829839</v>
      </c>
      <c r="J54" s="18">
        <f>4119857-187265</f>
        <v>3932592</v>
      </c>
      <c r="K54" s="18">
        <f>SUM(C54+D54+E54+F54+G54+H54+I54+J54)</f>
        <v>49816375</v>
      </c>
      <c r="L54" s="13"/>
      <c r="M54" s="10"/>
    </row>
    <row r="55" spans="1:14" s="14" customFormat="1" ht="6" customHeight="1" x14ac:dyDescent="0.3">
      <c r="A55" s="16"/>
      <c r="B55" s="25"/>
      <c r="C55" s="18"/>
      <c r="D55" s="18"/>
      <c r="E55" s="18"/>
      <c r="F55" s="18"/>
      <c r="G55" s="18"/>
      <c r="H55" s="18"/>
      <c r="I55" s="18"/>
      <c r="J55" s="18"/>
      <c r="K55" s="18"/>
      <c r="L55" s="13"/>
      <c r="M55" s="10"/>
    </row>
    <row r="56" spans="1:14" s="14" customFormat="1" x14ac:dyDescent="0.3">
      <c r="A56" s="16">
        <v>4100000</v>
      </c>
      <c r="B56" s="25" t="s">
        <v>45</v>
      </c>
      <c r="C56" s="18">
        <v>74809530</v>
      </c>
      <c r="D56" s="18"/>
      <c r="E56" s="18"/>
      <c r="F56" s="18"/>
      <c r="G56" s="18"/>
      <c r="H56" s="18"/>
      <c r="I56" s="18"/>
      <c r="J56" s="18"/>
      <c r="K56" s="18">
        <f>SUM(C56+D56+E56+F56+G56+H56+I56+J56)</f>
        <v>74809530</v>
      </c>
      <c r="L56" s="13"/>
      <c r="M56" s="10"/>
    </row>
    <row r="57" spans="1:14" s="14" customFormat="1" ht="6" customHeight="1" x14ac:dyDescent="0.3">
      <c r="A57" s="16"/>
      <c r="B57" s="25"/>
      <c r="C57" s="18"/>
      <c r="D57" s="18"/>
      <c r="E57" s="18"/>
      <c r="F57" s="18"/>
      <c r="G57" s="18"/>
      <c r="H57" s="18"/>
      <c r="I57" s="18"/>
      <c r="J57" s="18"/>
      <c r="K57" s="18"/>
      <c r="L57" s="13"/>
      <c r="M57" s="10"/>
    </row>
    <row r="58" spans="1:14" s="26" customFormat="1" x14ac:dyDescent="0.3">
      <c r="A58" s="16">
        <v>4110000</v>
      </c>
      <c r="B58" s="25" t="s">
        <v>46</v>
      </c>
      <c r="C58" s="18">
        <v>14511712</v>
      </c>
      <c r="D58" s="18"/>
      <c r="E58" s="18"/>
      <c r="F58" s="18"/>
      <c r="G58" s="18"/>
      <c r="H58" s="18"/>
      <c r="I58" s="18"/>
      <c r="J58" s="18"/>
      <c r="K58" s="18">
        <f>SUM(C58+D58+E58+F58+G58+H58+I58+J58)</f>
        <v>14511712</v>
      </c>
      <c r="L58" s="13"/>
      <c r="M58" s="10"/>
    </row>
    <row r="59" spans="1:14" s="26" customFormat="1" ht="6" customHeight="1" x14ac:dyDescent="0.3">
      <c r="A59" s="16"/>
      <c r="B59" s="25"/>
      <c r="C59" s="18"/>
      <c r="D59" s="18"/>
      <c r="E59" s="18"/>
      <c r="F59" s="18"/>
      <c r="G59" s="18"/>
      <c r="H59" s="18"/>
      <c r="I59" s="18"/>
      <c r="J59" s="18"/>
      <c r="K59" s="18"/>
      <c r="L59" s="13"/>
      <c r="M59" s="10"/>
    </row>
    <row r="60" spans="1:14" s="26" customFormat="1" x14ac:dyDescent="0.3">
      <c r="A60" s="16">
        <v>4120000</v>
      </c>
      <c r="B60" s="25" t="s">
        <v>47</v>
      </c>
      <c r="C60" s="18">
        <v>4682935</v>
      </c>
      <c r="D60" s="18"/>
      <c r="E60" s="18"/>
      <c r="F60" s="18"/>
      <c r="G60" s="18"/>
      <c r="H60" s="18"/>
      <c r="I60" s="18"/>
      <c r="J60" s="18"/>
      <c r="K60" s="18">
        <f>SUM(C60+D60+E60+F60+G60+H60+I60+J60)</f>
        <v>4682935</v>
      </c>
      <c r="L60" s="13"/>
      <c r="M60" s="10"/>
    </row>
    <row r="61" spans="1:14" s="26" customFormat="1" ht="6" customHeight="1" x14ac:dyDescent="0.3">
      <c r="A61" s="16"/>
      <c r="B61" s="25"/>
      <c r="C61" s="18"/>
      <c r="D61" s="18"/>
      <c r="E61" s="18"/>
      <c r="F61" s="18"/>
      <c r="G61" s="18"/>
      <c r="H61" s="18"/>
      <c r="I61" s="18"/>
      <c r="J61" s="18"/>
      <c r="K61" s="18">
        <v>0</v>
      </c>
      <c r="L61" s="13"/>
      <c r="M61" s="10"/>
    </row>
    <row r="62" spans="1:14" s="26" customFormat="1" x14ac:dyDescent="0.3">
      <c r="A62" s="16">
        <v>4140000</v>
      </c>
      <c r="B62" s="25" t="s">
        <v>49</v>
      </c>
      <c r="C62" s="18">
        <f>126800+45307143-4877</f>
        <v>45429066</v>
      </c>
      <c r="D62" s="18">
        <v>0</v>
      </c>
      <c r="E62" s="18">
        <f>186722-7182</f>
        <v>179540</v>
      </c>
      <c r="F62" s="18">
        <f>3034012-116693</f>
        <v>2917319</v>
      </c>
      <c r="G62" s="18">
        <f>1327696-51065</f>
        <v>1276631</v>
      </c>
      <c r="H62" s="18">
        <f>3359882-129226</f>
        <v>3230656</v>
      </c>
      <c r="I62" s="18">
        <f>3127929-120305</f>
        <v>3007624</v>
      </c>
      <c r="J62" s="18">
        <f>1279816-49224</f>
        <v>1230592</v>
      </c>
      <c r="K62" s="18">
        <f>SUM(C62+D62+E62+F62+G62+H62+I62+J62)</f>
        <v>57271428</v>
      </c>
      <c r="L62" s="13"/>
      <c r="M62" s="10"/>
    </row>
    <row r="63" spans="1:14" s="26" customFormat="1" ht="7.2" customHeight="1" x14ac:dyDescent="0.3">
      <c r="A63" s="16"/>
      <c r="B63" s="25"/>
      <c r="C63" s="18"/>
      <c r="D63" s="18"/>
      <c r="E63" s="18"/>
      <c r="F63" s="18"/>
      <c r="G63" s="18"/>
      <c r="H63" s="18"/>
      <c r="I63" s="18"/>
      <c r="J63" s="18"/>
      <c r="K63" s="18"/>
      <c r="L63" s="13"/>
      <c r="M63" s="10"/>
    </row>
    <row r="64" spans="1:14" s="30" customFormat="1" ht="26.4" x14ac:dyDescent="0.3">
      <c r="A64" s="20">
        <v>5000000</v>
      </c>
      <c r="B64" s="48" t="s">
        <v>57</v>
      </c>
      <c r="C64" s="41">
        <v>136427268</v>
      </c>
      <c r="D64" s="41">
        <v>7380113</v>
      </c>
      <c r="E64" s="41">
        <v>45741871</v>
      </c>
      <c r="F64" s="41">
        <v>22824144</v>
      </c>
      <c r="G64" s="41">
        <v>10817888</v>
      </c>
      <c r="H64" s="41">
        <v>3748651</v>
      </c>
      <c r="I64" s="41">
        <v>7422937</v>
      </c>
      <c r="J64" s="41">
        <v>2421985</v>
      </c>
      <c r="K64" s="41">
        <f>SUM(C64+D64+E64+F64+G64+H64+I64+J64)</f>
        <v>236784857</v>
      </c>
      <c r="L64" s="29"/>
      <c r="M64" s="44"/>
      <c r="N64" s="45"/>
    </row>
    <row r="65" spans="1:13" s="26" customFormat="1" ht="6.6" customHeight="1" x14ac:dyDescent="0.3">
      <c r="A65" s="16"/>
      <c r="B65" s="49"/>
      <c r="C65" s="18"/>
      <c r="D65" s="18"/>
      <c r="E65" s="18"/>
      <c r="F65" s="18"/>
      <c r="G65" s="18"/>
      <c r="H65" s="18"/>
      <c r="I65" s="18"/>
      <c r="J65" s="18"/>
      <c r="K65" s="18"/>
      <c r="L65" s="13"/>
      <c r="M65" s="10"/>
    </row>
    <row r="66" spans="1:13" s="30" customFormat="1" x14ac:dyDescent="0.3">
      <c r="A66" s="20">
        <v>6010000</v>
      </c>
      <c r="B66" s="50" t="s">
        <v>55</v>
      </c>
      <c r="C66" s="41">
        <v>48000000</v>
      </c>
      <c r="D66" s="41"/>
      <c r="E66" s="41"/>
      <c r="F66" s="41"/>
      <c r="G66" s="41"/>
      <c r="H66" s="41"/>
      <c r="I66" s="41"/>
      <c r="J66" s="41"/>
      <c r="K66" s="41">
        <f t="shared" ref="K66" si="11">SUM(C66+D66+E66+F66+G66+H66+I66+J66)</f>
        <v>48000000</v>
      </c>
      <c r="L66" s="29"/>
      <c r="M66" s="46"/>
    </row>
    <row r="67" spans="1:13" s="26" customFormat="1" ht="7.2" customHeight="1" x14ac:dyDescent="0.3">
      <c r="A67" s="16"/>
      <c r="B67" s="27"/>
      <c r="C67" s="18"/>
      <c r="D67" s="18"/>
      <c r="E67" s="18"/>
      <c r="F67" s="18"/>
      <c r="G67" s="18"/>
      <c r="H67" s="18"/>
      <c r="I67" s="18"/>
      <c r="J67" s="18"/>
      <c r="K67" s="18"/>
      <c r="L67" s="13"/>
      <c r="M67" s="10"/>
    </row>
    <row r="68" spans="1:13" s="30" customFormat="1" x14ac:dyDescent="0.3">
      <c r="A68" s="20"/>
      <c r="B68" s="28" t="s">
        <v>48</v>
      </c>
      <c r="C68" s="41">
        <f>SUM(C9+C33++C48+C64+C66)</f>
        <v>2040787370</v>
      </c>
      <c r="D68" s="41">
        <f t="shared" ref="D68:J68" si="12">SUM(D9+D33++D48+D64+D66)</f>
        <v>83028492</v>
      </c>
      <c r="E68" s="41">
        <f t="shared" si="12"/>
        <v>190314899</v>
      </c>
      <c r="F68" s="41">
        <f t="shared" si="12"/>
        <v>135490902</v>
      </c>
      <c r="G68" s="41">
        <f t="shared" si="12"/>
        <v>56737989</v>
      </c>
      <c r="H68" s="41">
        <f t="shared" si="12"/>
        <v>74861434</v>
      </c>
      <c r="I68" s="41">
        <f t="shared" si="12"/>
        <v>63856092</v>
      </c>
      <c r="J68" s="41">
        <f t="shared" si="12"/>
        <v>16581405</v>
      </c>
      <c r="K68" s="41">
        <f>SUM(K9+K33+K48+K64+K66)</f>
        <v>2661658583</v>
      </c>
      <c r="L68" s="29"/>
      <c r="M68" s="10"/>
    </row>
    <row r="69" spans="1:13" s="33" customFormat="1" x14ac:dyDescent="0.3">
      <c r="A69" s="40"/>
      <c r="B69" s="31"/>
      <c r="C69" s="32"/>
      <c r="D69" s="32"/>
      <c r="E69" s="32"/>
      <c r="F69" s="32"/>
      <c r="G69" s="32"/>
      <c r="H69" s="32"/>
      <c r="I69" s="32"/>
      <c r="J69" s="32"/>
      <c r="L69" s="26"/>
      <c r="M69" s="10"/>
    </row>
    <row r="70" spans="1:13" s="33" customFormat="1" x14ac:dyDescent="0.3">
      <c r="A70" s="40"/>
      <c r="B70" s="31"/>
      <c r="C70" s="32"/>
      <c r="D70" s="32"/>
      <c r="E70" s="32"/>
      <c r="F70" s="32"/>
      <c r="G70" s="32"/>
      <c r="H70" s="32"/>
      <c r="I70" s="32"/>
      <c r="J70" s="32"/>
      <c r="L70" s="26"/>
      <c r="M70" s="10"/>
    </row>
    <row r="71" spans="1:13" s="33" customFormat="1" x14ac:dyDescent="0.3">
      <c r="A71" s="40"/>
      <c r="B71" s="31"/>
      <c r="C71" s="32"/>
      <c r="D71" s="32"/>
      <c r="E71" s="32"/>
      <c r="F71" s="32"/>
      <c r="G71" s="32"/>
      <c r="H71" s="32"/>
      <c r="I71" s="32"/>
      <c r="J71" s="32"/>
      <c r="L71" s="26"/>
      <c r="M71" s="10"/>
    </row>
    <row r="72" spans="1:13" s="33" customFormat="1" x14ac:dyDescent="0.3">
      <c r="A72" s="40"/>
      <c r="B72" s="31"/>
      <c r="C72" s="32"/>
      <c r="D72" s="32"/>
      <c r="E72" s="32"/>
      <c r="F72" s="32"/>
      <c r="G72" s="32"/>
      <c r="H72" s="32"/>
      <c r="I72" s="32"/>
      <c r="J72" s="32"/>
      <c r="L72" s="26"/>
      <c r="M72" s="10"/>
    </row>
    <row r="73" spans="1:13" s="33" customFormat="1" x14ac:dyDescent="0.3">
      <c r="A73" s="40"/>
      <c r="B73" s="31"/>
      <c r="C73" s="32"/>
      <c r="D73" s="32"/>
      <c r="E73" s="32"/>
      <c r="F73" s="32"/>
      <c r="G73" s="32"/>
      <c r="H73" s="32"/>
      <c r="I73" s="32"/>
      <c r="J73" s="32"/>
      <c r="L73" s="26"/>
      <c r="M73" s="10"/>
    </row>
    <row r="74" spans="1:13" s="33" customFormat="1" x14ac:dyDescent="0.3">
      <c r="A74" s="40"/>
      <c r="B74" s="31"/>
      <c r="C74" s="32"/>
      <c r="D74" s="32"/>
      <c r="E74" s="32"/>
      <c r="F74" s="32"/>
      <c r="G74" s="32"/>
      <c r="H74" s="32"/>
      <c r="I74" s="32"/>
      <c r="J74" s="32"/>
      <c r="L74" s="26"/>
      <c r="M74" s="10"/>
    </row>
    <row r="75" spans="1:13" s="33" customFormat="1" x14ac:dyDescent="0.3">
      <c r="A75" s="40"/>
      <c r="B75" s="31"/>
      <c r="C75" s="32"/>
      <c r="D75" s="32"/>
      <c r="E75" s="32"/>
      <c r="F75" s="32"/>
      <c r="G75" s="32"/>
      <c r="H75" s="32"/>
      <c r="I75" s="32"/>
      <c r="J75" s="32"/>
      <c r="L75" s="26"/>
      <c r="M75" s="10"/>
    </row>
    <row r="76" spans="1:13" s="33" customFormat="1" x14ac:dyDescent="0.3">
      <c r="A76" s="40"/>
      <c r="B76" s="31"/>
      <c r="C76" s="32"/>
      <c r="D76" s="32"/>
      <c r="E76" s="32"/>
      <c r="F76" s="32"/>
      <c r="G76" s="32"/>
      <c r="H76" s="32"/>
      <c r="I76" s="32"/>
      <c r="J76" s="32"/>
      <c r="L76" s="26"/>
      <c r="M76" s="10"/>
    </row>
    <row r="77" spans="1:13" s="33" customFormat="1" x14ac:dyDescent="0.3">
      <c r="A77" s="40"/>
      <c r="B77" s="31"/>
      <c r="C77" s="32"/>
      <c r="D77" s="32"/>
      <c r="E77" s="32"/>
      <c r="F77" s="32"/>
      <c r="G77" s="32"/>
      <c r="H77" s="32"/>
      <c r="I77" s="32"/>
      <c r="J77" s="32"/>
      <c r="L77" s="26"/>
      <c r="M77" s="26"/>
    </row>
    <row r="78" spans="1:13" s="33" customFormat="1" x14ac:dyDescent="0.3">
      <c r="A78" s="40"/>
      <c r="B78" s="31"/>
      <c r="C78" s="32"/>
      <c r="D78" s="32"/>
      <c r="E78" s="32"/>
      <c r="F78" s="32"/>
      <c r="G78" s="32"/>
      <c r="H78" s="32"/>
      <c r="I78" s="32"/>
      <c r="J78" s="32"/>
      <c r="L78" s="26"/>
      <c r="M78" s="26"/>
    </row>
    <row r="79" spans="1:13" s="33" customFormat="1" x14ac:dyDescent="0.3">
      <c r="A79" s="40"/>
      <c r="B79" s="31"/>
      <c r="C79" s="32"/>
      <c r="D79" s="32"/>
      <c r="E79" s="32"/>
      <c r="F79" s="32"/>
      <c r="G79" s="32"/>
      <c r="H79" s="32"/>
      <c r="I79" s="32"/>
      <c r="J79" s="32"/>
      <c r="L79" s="26"/>
      <c r="M79" s="26"/>
    </row>
    <row r="80" spans="1:13" s="33" customFormat="1" x14ac:dyDescent="0.3">
      <c r="A80" s="40"/>
      <c r="B80" s="31"/>
      <c r="C80" s="32"/>
      <c r="D80" s="32"/>
      <c r="E80" s="32"/>
      <c r="F80" s="32"/>
      <c r="G80" s="32"/>
      <c r="H80" s="32"/>
      <c r="I80" s="32"/>
      <c r="J80" s="32"/>
      <c r="L80" s="26"/>
      <c r="M80" s="26"/>
    </row>
    <row r="81" spans="1:13" s="33" customFormat="1" x14ac:dyDescent="0.3">
      <c r="A81" s="40"/>
      <c r="B81" s="31"/>
      <c r="C81" s="32"/>
      <c r="D81" s="32"/>
      <c r="E81" s="32"/>
      <c r="F81" s="32"/>
      <c r="G81" s="32"/>
      <c r="H81" s="32"/>
      <c r="I81" s="32"/>
      <c r="J81" s="32"/>
      <c r="L81" s="26"/>
      <c r="M81" s="26"/>
    </row>
    <row r="82" spans="1:13" s="33" customFormat="1" x14ac:dyDescent="0.3">
      <c r="A82" s="40"/>
      <c r="B82" s="31"/>
      <c r="C82" s="32"/>
      <c r="D82" s="32"/>
      <c r="E82" s="32"/>
      <c r="F82" s="32"/>
      <c r="G82" s="32"/>
      <c r="H82" s="32"/>
      <c r="I82" s="32"/>
      <c r="J82" s="32"/>
      <c r="L82" s="26"/>
      <c r="M82" s="26"/>
    </row>
    <row r="83" spans="1:13" s="33" customFormat="1" x14ac:dyDescent="0.3">
      <c r="A83" s="40"/>
      <c r="B83" s="31"/>
      <c r="C83" s="32"/>
      <c r="D83" s="32"/>
      <c r="E83" s="32"/>
      <c r="F83" s="32"/>
      <c r="G83" s="32"/>
      <c r="H83" s="32"/>
      <c r="I83" s="32"/>
      <c r="J83" s="32"/>
      <c r="L83" s="26"/>
      <c r="M83" s="26"/>
    </row>
    <row r="84" spans="1:13" s="33" customFormat="1" x14ac:dyDescent="0.3">
      <c r="A84" s="40"/>
      <c r="B84" s="31"/>
      <c r="C84" s="32"/>
      <c r="D84" s="32"/>
      <c r="E84" s="32"/>
      <c r="F84" s="32"/>
      <c r="G84" s="32"/>
      <c r="H84" s="32"/>
      <c r="I84" s="32"/>
      <c r="J84" s="32"/>
      <c r="L84" s="26"/>
      <c r="M84" s="26"/>
    </row>
    <row r="85" spans="1:13" s="33" customFormat="1" x14ac:dyDescent="0.3">
      <c r="A85" s="40"/>
      <c r="B85" s="31"/>
      <c r="C85" s="32"/>
      <c r="D85" s="32"/>
      <c r="E85" s="32"/>
      <c r="F85" s="32"/>
      <c r="G85" s="32"/>
      <c r="H85" s="32"/>
      <c r="I85" s="32"/>
      <c r="J85" s="32"/>
      <c r="L85" s="26"/>
      <c r="M85" s="26"/>
    </row>
    <row r="86" spans="1:13" s="33" customFormat="1" x14ac:dyDescent="0.3">
      <c r="A86" s="40"/>
      <c r="B86" s="31"/>
      <c r="C86" s="32"/>
      <c r="D86" s="32"/>
      <c r="E86" s="32"/>
      <c r="F86" s="32"/>
      <c r="G86" s="32"/>
      <c r="H86" s="32"/>
      <c r="I86" s="32"/>
      <c r="J86" s="32"/>
      <c r="L86" s="26"/>
      <c r="M86" s="26"/>
    </row>
    <row r="87" spans="1:13" s="33" customFormat="1" x14ac:dyDescent="0.3">
      <c r="A87" s="40"/>
      <c r="B87" s="31"/>
      <c r="C87" s="32"/>
      <c r="D87" s="32"/>
      <c r="E87" s="32"/>
      <c r="F87" s="32"/>
      <c r="G87" s="32"/>
      <c r="H87" s="32"/>
      <c r="I87" s="32"/>
      <c r="J87" s="32"/>
      <c r="L87" s="26"/>
      <c r="M87" s="26"/>
    </row>
    <row r="88" spans="1:13" s="33" customFormat="1" x14ac:dyDescent="0.3">
      <c r="A88" s="40"/>
      <c r="B88" s="31"/>
      <c r="C88" s="32"/>
      <c r="D88" s="32"/>
      <c r="E88" s="32"/>
      <c r="F88" s="32"/>
      <c r="G88" s="32"/>
      <c r="H88" s="32"/>
      <c r="I88" s="32"/>
      <c r="J88" s="32"/>
      <c r="L88" s="26"/>
      <c r="M88" s="26"/>
    </row>
    <row r="89" spans="1:13" s="33" customFormat="1" x14ac:dyDescent="0.3">
      <c r="A89" s="40"/>
      <c r="B89" s="31"/>
      <c r="C89" s="32"/>
      <c r="D89" s="32"/>
      <c r="E89" s="32"/>
      <c r="F89" s="32"/>
      <c r="G89" s="32"/>
      <c r="H89" s="32"/>
      <c r="I89" s="32"/>
      <c r="J89" s="32"/>
      <c r="L89" s="26"/>
      <c r="M89" s="26"/>
    </row>
    <row r="90" spans="1:13" s="33" customFormat="1" x14ac:dyDescent="0.3">
      <c r="A90" s="40"/>
      <c r="B90" s="31"/>
      <c r="C90" s="32"/>
      <c r="D90" s="32"/>
      <c r="E90" s="32"/>
      <c r="F90" s="32"/>
      <c r="G90" s="32"/>
      <c r="H90" s="32"/>
      <c r="I90" s="32"/>
      <c r="J90" s="32"/>
      <c r="L90" s="26"/>
      <c r="M90" s="26"/>
    </row>
    <row r="91" spans="1:13" s="33" customFormat="1" x14ac:dyDescent="0.3">
      <c r="A91" s="40"/>
      <c r="B91" s="31"/>
      <c r="C91" s="32"/>
      <c r="D91" s="32"/>
      <c r="E91" s="32"/>
      <c r="F91" s="32"/>
      <c r="G91" s="32"/>
      <c r="H91" s="32"/>
      <c r="I91" s="32"/>
      <c r="J91" s="32"/>
      <c r="L91" s="26"/>
      <c r="M91" s="26"/>
    </row>
    <row r="92" spans="1:13" s="33" customFormat="1" x14ac:dyDescent="0.3">
      <c r="A92" s="40"/>
      <c r="B92" s="31"/>
      <c r="C92" s="32"/>
      <c r="D92" s="32"/>
      <c r="E92" s="32"/>
      <c r="F92" s="32"/>
      <c r="G92" s="32"/>
      <c r="H92" s="32"/>
      <c r="I92" s="32"/>
      <c r="J92" s="32"/>
      <c r="L92" s="26"/>
      <c r="M92" s="26"/>
    </row>
    <row r="93" spans="1:13" s="33" customFormat="1" x14ac:dyDescent="0.3">
      <c r="A93" s="40"/>
      <c r="B93" s="31"/>
      <c r="C93" s="32"/>
      <c r="D93" s="32"/>
      <c r="E93" s="32"/>
      <c r="F93" s="32"/>
      <c r="G93" s="32"/>
      <c r="H93" s="32"/>
      <c r="I93" s="32"/>
      <c r="J93" s="32"/>
      <c r="L93" s="26"/>
      <c r="M93" s="26"/>
    </row>
    <row r="94" spans="1:13" s="33" customFormat="1" x14ac:dyDescent="0.3">
      <c r="A94" s="40"/>
      <c r="B94" s="31"/>
      <c r="C94" s="32"/>
      <c r="D94" s="32"/>
      <c r="E94" s="32"/>
      <c r="F94" s="32"/>
      <c r="G94" s="32"/>
      <c r="H94" s="32"/>
      <c r="I94" s="32"/>
      <c r="J94" s="32"/>
      <c r="L94" s="26"/>
      <c r="M94" s="26"/>
    </row>
    <row r="95" spans="1:13" s="33" customFormat="1" x14ac:dyDescent="0.3">
      <c r="A95" s="40"/>
      <c r="B95" s="31"/>
      <c r="C95" s="32"/>
      <c r="D95" s="32"/>
      <c r="E95" s="32"/>
      <c r="F95" s="32"/>
      <c r="G95" s="32"/>
      <c r="H95" s="32"/>
      <c r="I95" s="32"/>
      <c r="J95" s="32"/>
      <c r="L95" s="26"/>
      <c r="M95" s="26"/>
    </row>
    <row r="96" spans="1:13" s="33" customFormat="1" x14ac:dyDescent="0.3">
      <c r="A96" s="40"/>
      <c r="B96" s="31"/>
      <c r="C96" s="32"/>
      <c r="D96" s="32"/>
      <c r="E96" s="32"/>
      <c r="F96" s="32"/>
      <c r="G96" s="32"/>
      <c r="H96" s="32"/>
      <c r="I96" s="32"/>
      <c r="J96" s="32"/>
      <c r="L96" s="26"/>
      <c r="M96" s="26"/>
    </row>
    <row r="97" spans="1:13" s="33" customFormat="1" x14ac:dyDescent="0.3">
      <c r="A97" s="40"/>
      <c r="B97" s="31"/>
      <c r="C97" s="32"/>
      <c r="D97" s="32"/>
      <c r="E97" s="32"/>
      <c r="F97" s="32"/>
      <c r="G97" s="32"/>
      <c r="H97" s="32"/>
      <c r="I97" s="32"/>
      <c r="J97" s="32"/>
      <c r="L97" s="26"/>
      <c r="M97" s="26"/>
    </row>
    <row r="98" spans="1:13" s="33" customFormat="1" x14ac:dyDescent="0.3">
      <c r="A98" s="40"/>
      <c r="B98" s="31"/>
      <c r="C98" s="32"/>
      <c r="D98" s="32"/>
      <c r="E98" s="32"/>
      <c r="F98" s="32"/>
      <c r="G98" s="32"/>
      <c r="H98" s="32"/>
      <c r="I98" s="32"/>
      <c r="J98" s="32"/>
      <c r="L98" s="26"/>
      <c r="M98" s="26"/>
    </row>
    <row r="99" spans="1:13" s="33" customFormat="1" x14ac:dyDescent="0.3">
      <c r="A99" s="40"/>
      <c r="B99" s="31"/>
      <c r="C99" s="32"/>
      <c r="D99" s="32"/>
      <c r="E99" s="32"/>
      <c r="F99" s="32"/>
      <c r="G99" s="32"/>
      <c r="H99" s="32"/>
      <c r="I99" s="32"/>
      <c r="J99" s="32"/>
      <c r="L99" s="26"/>
      <c r="M99" s="26"/>
    </row>
    <row r="100" spans="1:13" s="33" customFormat="1" x14ac:dyDescent="0.3">
      <c r="A100" s="40"/>
      <c r="B100" s="31"/>
      <c r="C100" s="32"/>
      <c r="D100" s="32"/>
      <c r="E100" s="32"/>
      <c r="F100" s="32"/>
      <c r="G100" s="32"/>
      <c r="H100" s="32"/>
      <c r="I100" s="32"/>
      <c r="J100" s="32"/>
      <c r="L100" s="26"/>
      <c r="M100" s="26"/>
    </row>
    <row r="101" spans="1:13" s="33" customFormat="1" x14ac:dyDescent="0.3">
      <c r="A101" s="40"/>
      <c r="B101" s="31"/>
      <c r="C101" s="32"/>
      <c r="D101" s="32"/>
      <c r="E101" s="32"/>
      <c r="F101" s="32"/>
      <c r="G101" s="32"/>
      <c r="H101" s="32"/>
      <c r="I101" s="32"/>
      <c r="J101" s="32"/>
      <c r="L101" s="26"/>
      <c r="M101" s="26"/>
    </row>
    <row r="102" spans="1:13" s="33" customFormat="1" x14ac:dyDescent="0.3">
      <c r="A102" s="40"/>
      <c r="B102" s="31"/>
      <c r="C102" s="32"/>
      <c r="D102" s="32"/>
      <c r="E102" s="32"/>
      <c r="F102" s="32"/>
      <c r="G102" s="32"/>
      <c r="H102" s="32"/>
      <c r="I102" s="32"/>
      <c r="J102" s="32"/>
      <c r="L102" s="26"/>
      <c r="M102" s="26"/>
    </row>
    <row r="103" spans="1:13" s="33" customFormat="1" x14ac:dyDescent="0.3">
      <c r="A103" s="40"/>
      <c r="B103" s="31"/>
      <c r="C103" s="32"/>
      <c r="D103" s="32"/>
      <c r="E103" s="32"/>
      <c r="F103" s="32"/>
      <c r="G103" s="32"/>
      <c r="H103" s="32"/>
      <c r="I103" s="32"/>
      <c r="J103" s="32"/>
      <c r="L103" s="26"/>
      <c r="M103" s="26"/>
    </row>
    <row r="104" spans="1:13" s="33" customFormat="1" x14ac:dyDescent="0.3">
      <c r="A104" s="40"/>
      <c r="B104" s="31"/>
      <c r="C104" s="32"/>
      <c r="D104" s="32"/>
      <c r="E104" s="32"/>
      <c r="F104" s="32"/>
      <c r="G104" s="32"/>
      <c r="H104" s="32"/>
      <c r="I104" s="32"/>
      <c r="J104" s="32"/>
      <c r="L104" s="26"/>
      <c r="M104" s="26"/>
    </row>
    <row r="105" spans="1:13" s="33" customFormat="1" x14ac:dyDescent="0.3">
      <c r="A105" s="40"/>
      <c r="B105" s="31"/>
      <c r="C105" s="32"/>
      <c r="D105" s="32"/>
      <c r="E105" s="32"/>
      <c r="F105" s="32"/>
      <c r="G105" s="32"/>
      <c r="H105" s="32"/>
      <c r="I105" s="32"/>
      <c r="J105" s="32"/>
      <c r="L105" s="26"/>
      <c r="M105" s="26"/>
    </row>
    <row r="106" spans="1:13" s="33" customFormat="1" x14ac:dyDescent="0.3">
      <c r="A106" s="40"/>
      <c r="B106" s="31"/>
      <c r="C106" s="32"/>
      <c r="D106" s="32"/>
      <c r="E106" s="32"/>
      <c r="F106" s="32"/>
      <c r="G106" s="32"/>
      <c r="H106" s="32"/>
      <c r="I106" s="32"/>
      <c r="J106" s="32"/>
      <c r="L106" s="26"/>
      <c r="M106" s="26"/>
    </row>
    <row r="107" spans="1:13" s="33" customFormat="1" x14ac:dyDescent="0.3">
      <c r="A107" s="40"/>
      <c r="B107" s="31"/>
      <c r="C107" s="32"/>
      <c r="D107" s="32"/>
      <c r="E107" s="32"/>
      <c r="F107" s="32"/>
      <c r="G107" s="32"/>
      <c r="H107" s="32"/>
      <c r="I107" s="32"/>
      <c r="J107" s="32"/>
      <c r="L107" s="26"/>
      <c r="M107" s="26"/>
    </row>
    <row r="108" spans="1:13" s="33" customFormat="1" x14ac:dyDescent="0.3">
      <c r="A108" s="40"/>
      <c r="B108" s="31"/>
      <c r="C108" s="32"/>
      <c r="D108" s="32"/>
      <c r="E108" s="32"/>
      <c r="F108" s="32"/>
      <c r="G108" s="32"/>
      <c r="H108" s="32"/>
      <c r="I108" s="32"/>
      <c r="J108" s="32"/>
      <c r="L108" s="26"/>
      <c r="M108" s="26"/>
    </row>
    <row r="109" spans="1:13" s="33" customFormat="1" x14ac:dyDescent="0.3">
      <c r="A109" s="40"/>
      <c r="B109" s="34"/>
      <c r="C109" s="35"/>
      <c r="D109" s="35"/>
      <c r="E109" s="35"/>
      <c r="F109" s="35"/>
      <c r="G109" s="35"/>
      <c r="H109" s="35"/>
      <c r="I109" s="35"/>
      <c r="J109" s="35"/>
      <c r="L109" s="26"/>
      <c r="M109" s="26"/>
    </row>
    <row r="110" spans="1:13" s="33" customFormat="1" x14ac:dyDescent="0.3">
      <c r="A110" s="40"/>
      <c r="B110" s="34"/>
      <c r="C110" s="35"/>
      <c r="D110" s="35"/>
      <c r="E110" s="35"/>
      <c r="F110" s="35"/>
      <c r="G110" s="35"/>
      <c r="H110" s="35"/>
      <c r="I110" s="35"/>
      <c r="J110" s="35"/>
      <c r="L110" s="26"/>
      <c r="M110" s="26"/>
    </row>
    <row r="111" spans="1:13" s="33" customFormat="1" x14ac:dyDescent="0.3">
      <c r="A111" s="40"/>
      <c r="B111" s="34"/>
      <c r="C111" s="35"/>
      <c r="D111" s="35"/>
      <c r="E111" s="35"/>
      <c r="F111" s="35"/>
      <c r="G111" s="35"/>
      <c r="H111" s="35"/>
      <c r="I111" s="35"/>
      <c r="J111" s="35"/>
      <c r="L111" s="26"/>
      <c r="M111" s="26"/>
    </row>
    <row r="112" spans="1:13" s="33" customFormat="1" x14ac:dyDescent="0.3">
      <c r="A112" s="40"/>
      <c r="B112" s="34"/>
      <c r="C112" s="35"/>
      <c r="D112" s="35"/>
      <c r="E112" s="35"/>
      <c r="F112" s="35"/>
      <c r="G112" s="35"/>
      <c r="H112" s="35"/>
      <c r="I112" s="35"/>
      <c r="J112" s="35"/>
      <c r="L112" s="26"/>
      <c r="M112" s="26"/>
    </row>
    <row r="113" spans="1:13" s="33" customFormat="1" x14ac:dyDescent="0.3">
      <c r="A113" s="40"/>
      <c r="B113" s="31"/>
      <c r="C113" s="32"/>
      <c r="D113" s="32"/>
      <c r="E113" s="32"/>
      <c r="F113" s="32"/>
      <c r="G113" s="32"/>
      <c r="H113" s="32"/>
      <c r="I113" s="32"/>
      <c r="J113" s="32"/>
      <c r="L113" s="26"/>
      <c r="M113" s="26"/>
    </row>
    <row r="114" spans="1:13" s="33" customFormat="1" x14ac:dyDescent="0.3">
      <c r="A114" s="40"/>
      <c r="B114" s="34"/>
      <c r="C114" s="35"/>
      <c r="D114" s="35"/>
      <c r="E114" s="35"/>
      <c r="F114" s="35"/>
      <c r="G114" s="35"/>
      <c r="H114" s="35"/>
      <c r="I114" s="35"/>
      <c r="J114" s="35"/>
      <c r="L114" s="26"/>
      <c r="M114" s="26"/>
    </row>
    <row r="115" spans="1:13" s="33" customFormat="1" x14ac:dyDescent="0.3">
      <c r="A115" s="40"/>
      <c r="B115" s="36"/>
      <c r="C115" s="37"/>
      <c r="D115" s="37"/>
      <c r="E115" s="37"/>
      <c r="F115" s="37"/>
      <c r="G115" s="37"/>
      <c r="H115" s="37"/>
      <c r="I115" s="37"/>
      <c r="J115" s="37"/>
      <c r="L115" s="26"/>
      <c r="M115" s="26"/>
    </row>
    <row r="116" spans="1:13" s="33" customFormat="1" x14ac:dyDescent="0.3">
      <c r="A116" s="40"/>
      <c r="B116" s="31"/>
      <c r="C116" s="32"/>
      <c r="D116" s="32"/>
      <c r="E116" s="32"/>
      <c r="F116" s="32"/>
      <c r="G116" s="32"/>
      <c r="H116" s="32"/>
      <c r="I116" s="32"/>
      <c r="J116" s="32"/>
      <c r="L116" s="26"/>
      <c r="M116" s="26"/>
    </row>
    <row r="117" spans="1:13" s="33" customFormat="1" x14ac:dyDescent="0.3">
      <c r="A117" s="40"/>
      <c r="B117" s="31"/>
      <c r="C117" s="32"/>
      <c r="D117" s="32"/>
      <c r="E117" s="32"/>
      <c r="F117" s="32"/>
      <c r="G117" s="32"/>
      <c r="H117" s="32"/>
      <c r="I117" s="32"/>
      <c r="J117" s="32"/>
      <c r="L117" s="26"/>
      <c r="M117" s="26"/>
    </row>
    <row r="118" spans="1:13" s="33" customFormat="1" x14ac:dyDescent="0.3">
      <c r="A118" s="40"/>
      <c r="B118" s="31"/>
      <c r="C118" s="32"/>
      <c r="D118" s="32"/>
      <c r="E118" s="32"/>
      <c r="F118" s="32"/>
      <c r="G118" s="32"/>
      <c r="H118" s="32"/>
      <c r="I118" s="32"/>
      <c r="J118" s="32"/>
      <c r="L118" s="26"/>
      <c r="M118" s="26"/>
    </row>
    <row r="119" spans="1:13" s="33" customFormat="1" x14ac:dyDescent="0.3">
      <c r="A119" s="40"/>
      <c r="B119" s="31"/>
      <c r="C119" s="32"/>
      <c r="D119" s="32"/>
      <c r="E119" s="32"/>
      <c r="F119" s="32"/>
      <c r="G119" s="32"/>
      <c r="H119" s="32"/>
      <c r="I119" s="32"/>
      <c r="J119" s="32"/>
      <c r="L119" s="26"/>
      <c r="M119" s="26"/>
    </row>
    <row r="120" spans="1:13" s="33" customFormat="1" x14ac:dyDescent="0.3">
      <c r="A120" s="40"/>
      <c r="B120" s="31"/>
      <c r="C120" s="32"/>
      <c r="D120" s="32"/>
      <c r="E120" s="32"/>
      <c r="F120" s="32"/>
      <c r="G120" s="32"/>
      <c r="H120" s="32"/>
      <c r="I120" s="32"/>
      <c r="J120" s="32"/>
      <c r="L120" s="26"/>
      <c r="M120" s="26"/>
    </row>
    <row r="121" spans="1:13" s="33" customFormat="1" x14ac:dyDescent="0.3">
      <c r="A121" s="40"/>
      <c r="B121" s="31"/>
      <c r="C121" s="32"/>
      <c r="D121" s="32"/>
      <c r="E121" s="32"/>
      <c r="F121" s="32"/>
      <c r="G121" s="32"/>
      <c r="H121" s="32"/>
      <c r="I121" s="32"/>
      <c r="J121" s="32"/>
      <c r="L121" s="26"/>
      <c r="M121" s="26"/>
    </row>
    <row r="122" spans="1:13" s="33" customFormat="1" x14ac:dyDescent="0.3">
      <c r="A122" s="40"/>
      <c r="B122" s="31"/>
      <c r="C122" s="32"/>
      <c r="D122" s="32"/>
      <c r="E122" s="32"/>
      <c r="F122" s="32"/>
      <c r="G122" s="32"/>
      <c r="H122" s="32"/>
      <c r="I122" s="32"/>
      <c r="J122" s="32"/>
      <c r="L122" s="26"/>
      <c r="M122" s="26"/>
    </row>
    <row r="123" spans="1:13" s="33" customFormat="1" x14ac:dyDescent="0.3">
      <c r="A123" s="40"/>
      <c r="B123" s="31"/>
      <c r="C123" s="32"/>
      <c r="D123" s="32"/>
      <c r="E123" s="32"/>
      <c r="F123" s="32"/>
      <c r="G123" s="32"/>
      <c r="H123" s="32"/>
      <c r="I123" s="32"/>
      <c r="J123" s="32"/>
      <c r="L123" s="26"/>
      <c r="M123" s="26"/>
    </row>
    <row r="124" spans="1:13" s="33" customFormat="1" x14ac:dyDescent="0.3">
      <c r="A124" s="40"/>
      <c r="B124" s="31"/>
      <c r="C124" s="32"/>
      <c r="D124" s="32"/>
      <c r="E124" s="32"/>
      <c r="F124" s="32"/>
      <c r="G124" s="32"/>
      <c r="H124" s="32"/>
      <c r="I124" s="32"/>
      <c r="J124" s="32"/>
      <c r="L124" s="26"/>
      <c r="M124" s="26"/>
    </row>
    <row r="125" spans="1:13" s="33" customFormat="1" x14ac:dyDescent="0.3">
      <c r="A125" s="40"/>
      <c r="B125" s="31"/>
      <c r="C125" s="32"/>
      <c r="D125" s="32"/>
      <c r="E125" s="32"/>
      <c r="F125" s="32"/>
      <c r="G125" s="32"/>
      <c r="H125" s="32"/>
      <c r="I125" s="32"/>
      <c r="J125" s="32"/>
      <c r="L125" s="26"/>
      <c r="M125" s="26"/>
    </row>
    <row r="126" spans="1:13" s="33" customFormat="1" x14ac:dyDescent="0.3">
      <c r="A126" s="40"/>
      <c r="B126" s="31"/>
      <c r="C126" s="32"/>
      <c r="D126" s="32"/>
      <c r="E126" s="32"/>
      <c r="F126" s="32"/>
      <c r="G126" s="32"/>
      <c r="H126" s="32"/>
      <c r="I126" s="32"/>
      <c r="J126" s="32"/>
      <c r="L126" s="26"/>
      <c r="M126" s="26"/>
    </row>
    <row r="127" spans="1:13" s="33" customFormat="1" x14ac:dyDescent="0.3">
      <c r="A127" s="40"/>
      <c r="B127" s="31"/>
      <c r="C127" s="32"/>
      <c r="D127" s="32"/>
      <c r="E127" s="32"/>
      <c r="F127" s="32"/>
      <c r="G127" s="32"/>
      <c r="H127" s="32"/>
      <c r="I127" s="32"/>
      <c r="J127" s="32"/>
      <c r="L127" s="26"/>
      <c r="M127" s="26"/>
    </row>
    <row r="128" spans="1:13" s="33" customFormat="1" x14ac:dyDescent="0.3">
      <c r="A128" s="40"/>
      <c r="B128" s="31"/>
      <c r="C128" s="32"/>
      <c r="D128" s="32"/>
      <c r="E128" s="32"/>
      <c r="F128" s="32"/>
      <c r="G128" s="32"/>
      <c r="H128" s="32"/>
      <c r="I128" s="32"/>
      <c r="J128" s="32"/>
      <c r="L128" s="26"/>
      <c r="M128" s="26"/>
    </row>
    <row r="129" spans="1:13" s="33" customFormat="1" x14ac:dyDescent="0.3">
      <c r="A129" s="40"/>
      <c r="B129" s="31"/>
      <c r="C129" s="32"/>
      <c r="D129" s="32"/>
      <c r="E129" s="32"/>
      <c r="F129" s="32"/>
      <c r="G129" s="32"/>
      <c r="H129" s="32"/>
      <c r="I129" s="32"/>
      <c r="J129" s="32"/>
      <c r="L129" s="26"/>
      <c r="M129" s="26"/>
    </row>
    <row r="130" spans="1:13" s="33" customFormat="1" x14ac:dyDescent="0.3">
      <c r="A130" s="40"/>
      <c r="B130" s="31"/>
      <c r="C130" s="32"/>
      <c r="D130" s="32"/>
      <c r="E130" s="32"/>
      <c r="F130" s="32"/>
      <c r="G130" s="32"/>
      <c r="H130" s="32"/>
      <c r="I130" s="32"/>
      <c r="J130" s="32"/>
      <c r="L130" s="26"/>
      <c r="M130" s="26"/>
    </row>
    <row r="131" spans="1:13" s="33" customFormat="1" x14ac:dyDescent="0.3">
      <c r="A131" s="40"/>
      <c r="B131" s="31"/>
      <c r="C131" s="32"/>
      <c r="D131" s="32"/>
      <c r="E131" s="32"/>
      <c r="F131" s="32"/>
      <c r="G131" s="32"/>
      <c r="H131" s="32"/>
      <c r="I131" s="32"/>
      <c r="J131" s="32"/>
      <c r="L131" s="26"/>
      <c r="M131" s="26"/>
    </row>
    <row r="132" spans="1:13" s="33" customFormat="1" x14ac:dyDescent="0.3">
      <c r="A132" s="40"/>
      <c r="B132" s="31"/>
      <c r="C132" s="32"/>
      <c r="D132" s="32"/>
      <c r="E132" s="32"/>
      <c r="F132" s="32"/>
      <c r="G132" s="32"/>
      <c r="H132" s="32"/>
      <c r="I132" s="32"/>
      <c r="J132" s="32"/>
      <c r="L132" s="26"/>
      <c r="M132" s="26"/>
    </row>
    <row r="133" spans="1:13" s="33" customFormat="1" x14ac:dyDescent="0.3">
      <c r="A133" s="40"/>
      <c r="B133" s="31"/>
      <c r="C133" s="32"/>
      <c r="D133" s="32"/>
      <c r="E133" s="32"/>
      <c r="F133" s="32"/>
      <c r="G133" s="32"/>
      <c r="H133" s="32"/>
      <c r="I133" s="32"/>
      <c r="J133" s="32"/>
      <c r="L133" s="26"/>
      <c r="M133" s="26"/>
    </row>
    <row r="134" spans="1:13" s="33" customFormat="1" x14ac:dyDescent="0.3">
      <c r="A134" s="40"/>
      <c r="B134" s="31"/>
      <c r="C134" s="32"/>
      <c r="D134" s="32"/>
      <c r="E134" s="32"/>
      <c r="F134" s="32"/>
      <c r="G134" s="32"/>
      <c r="H134" s="32"/>
      <c r="I134" s="32"/>
      <c r="J134" s="32"/>
      <c r="L134" s="26"/>
      <c r="M134" s="26"/>
    </row>
    <row r="135" spans="1:13" s="33" customFormat="1" x14ac:dyDescent="0.3">
      <c r="A135" s="40"/>
      <c r="B135" s="31"/>
      <c r="C135" s="32"/>
      <c r="D135" s="32"/>
      <c r="E135" s="32"/>
      <c r="F135" s="32"/>
      <c r="G135" s="32"/>
      <c r="H135" s="32"/>
      <c r="I135" s="32"/>
      <c r="J135" s="32"/>
      <c r="L135" s="26"/>
      <c r="M135" s="26"/>
    </row>
    <row r="136" spans="1:13" s="33" customFormat="1" x14ac:dyDescent="0.3">
      <c r="A136" s="40"/>
      <c r="B136" s="31"/>
      <c r="C136" s="32"/>
      <c r="D136" s="32"/>
      <c r="E136" s="32"/>
      <c r="F136" s="32"/>
      <c r="G136" s="32"/>
      <c r="H136" s="32"/>
      <c r="I136" s="32"/>
      <c r="J136" s="32"/>
      <c r="L136" s="26"/>
      <c r="M136" s="26"/>
    </row>
  </sheetData>
  <mergeCells count="4">
    <mergeCell ref="I1:K1"/>
    <mergeCell ref="I3:K3"/>
    <mergeCell ref="A5:K5"/>
    <mergeCell ref="G2:K2"/>
  </mergeCells>
  <pageMargins left="0.39370078740157483" right="0.39370078740157483" top="1.1811023622047245" bottom="0.39370078740157483" header="0" footer="0"/>
  <pageSetup paperSize="9" scale="80" firstPageNumber="71" fitToHeight="3" orientation="landscape" useFirstPageNumber="1" r:id="rId1"/>
  <headerFooter scaleWithDoc="0" alignWithMargins="0">
    <oddHeader>&amp;C&amp;"Times New Roman,обычный"&amp;P</oddHeader>
  </headerFooter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 </vt:lpstr>
      <vt:lpstr>'Приложение № 1 '!Заголовки_для_печати</vt:lpstr>
      <vt:lpstr>'Приложение № 1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2025-12-26T09:14:47Z</dcterms:modified>
</cp:coreProperties>
</file>