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8640" tabRatio="839"/>
  </bookViews>
  <sheets>
    <sheet name=" прил.№2 " sheetId="17" r:id="rId1"/>
  </sheets>
  <definedNames>
    <definedName name="_xlnm.Print_Titles" localSheetId="0">' прил.№2 '!$19:$20</definedName>
    <definedName name="_xlnm.Print_Area" localSheetId="0">' прил.№2 '!$A$1:$E$249</definedName>
  </definedNames>
  <calcPr calcId="162913"/>
</workbook>
</file>

<file path=xl/calcChain.xml><?xml version="1.0" encoding="utf-8"?>
<calcChain xmlns="http://schemas.openxmlformats.org/spreadsheetml/2006/main">
  <c r="E239" i="17" l="1"/>
  <c r="E243" i="17"/>
  <c r="E247" i="17" l="1"/>
  <c r="E246" i="17" s="1"/>
  <c r="E242" i="17"/>
  <c r="E241" i="17" s="1"/>
  <c r="E240" i="17" s="1"/>
  <c r="E238" i="17"/>
  <c r="E237" i="17"/>
  <c r="E235" i="17"/>
  <c r="E232" i="17"/>
  <c r="E231" i="17" s="1"/>
  <c r="E228" i="17"/>
  <c r="E226" i="17"/>
  <c r="E225" i="17"/>
  <c r="E224" i="17" s="1"/>
  <c r="E221" i="17"/>
  <c r="E219" i="17" s="1"/>
  <c r="E213" i="17"/>
  <c r="E191" i="17" s="1"/>
  <c r="E209" i="17"/>
  <c r="E192" i="17"/>
  <c r="E173" i="17"/>
  <c r="E166" i="17"/>
  <c r="E164" i="17" s="1"/>
  <c r="E157" i="17"/>
  <c r="E150" i="17"/>
  <c r="E142" i="17"/>
  <c r="E137" i="17"/>
  <c r="E129" i="17" s="1"/>
  <c r="E132" i="17"/>
  <c r="E130" i="17"/>
  <c r="E128" i="17"/>
  <c r="E127" i="17"/>
  <c r="E126" i="17"/>
  <c r="E125" i="17"/>
  <c r="E123" i="17"/>
  <c r="E121" i="17"/>
  <c r="E120" i="17"/>
  <c r="E119" i="17"/>
  <c r="E118" i="17"/>
  <c r="E116" i="17"/>
  <c r="E113" i="17"/>
  <c r="E108" i="17"/>
  <c r="E107" i="17"/>
  <c r="E104" i="17" s="1"/>
  <c r="E100" i="17"/>
  <c r="E96" i="17"/>
  <c r="E94" i="17"/>
  <c r="E90" i="17" s="1"/>
  <c r="E88" i="17"/>
  <c r="E87" i="17" s="1"/>
  <c r="E84" i="17"/>
  <c r="E81" i="17"/>
  <c r="E78" i="17"/>
  <c r="E75" i="17"/>
  <c r="E70" i="17"/>
  <c r="E69" i="17" s="1"/>
  <c r="E66" i="17"/>
  <c r="E62" i="17"/>
  <c r="E61" i="17"/>
  <c r="E58" i="17"/>
  <c r="E57" i="17" s="1"/>
  <c r="E42" i="17"/>
  <c r="E34" i="17"/>
  <c r="E30" i="17"/>
  <c r="E28" i="17"/>
  <c r="E27" i="17" s="1"/>
  <c r="E24" i="17" s="1"/>
  <c r="E23" i="17" s="1"/>
  <c r="E74" i="17" l="1"/>
  <c r="E149" i="17"/>
  <c r="E65" i="17"/>
  <c r="E95" i="17"/>
  <c r="E122" i="17"/>
  <c r="E234" i="17"/>
  <c r="E73" i="17"/>
  <c r="E117" i="17"/>
  <c r="E115" i="17" s="1"/>
  <c r="E114" i="17" s="1"/>
  <c r="E55" i="17"/>
  <c r="E22" i="17"/>
  <c r="E21" i="17" s="1"/>
  <c r="E54" i="17" l="1"/>
  <c r="E249" i="17"/>
</calcChain>
</file>

<file path=xl/sharedStrings.xml><?xml version="1.0" encoding="utf-8"?>
<sst xmlns="http://schemas.openxmlformats.org/spreadsheetml/2006/main" count="279" uniqueCount="277">
  <si>
    <t>Код</t>
  </si>
  <si>
    <t xml:space="preserve"> Группа расходов, подгруппа расходов, предметная статья, подстатья, элемент расходов</t>
  </si>
  <si>
    <t>Текущие расходы</t>
  </si>
  <si>
    <t>Закупки товаров и оплата услуг</t>
  </si>
  <si>
    <t xml:space="preserve">Оплата труда </t>
  </si>
  <si>
    <t>материальная помощь</t>
  </si>
  <si>
    <t xml:space="preserve">Начисления на оплату труда (страховые взносы на государственное  социальное страхование граждан) </t>
  </si>
  <si>
    <t xml:space="preserve">Приобретение предметов снабжения и расходных материалов </t>
  </si>
  <si>
    <t>расходы на содержание автотранспорта</t>
  </si>
  <si>
    <t xml:space="preserve">прочие расходные материалы и предметы снабжения </t>
  </si>
  <si>
    <t xml:space="preserve">Командировки и служебные разъезды </t>
  </si>
  <si>
    <t>командировки внутри Приднестровской Молдавской Республики</t>
  </si>
  <si>
    <t>Оплата услуг связи</t>
  </si>
  <si>
    <t xml:space="preserve">Оплата коммунальных услуг </t>
  </si>
  <si>
    <t>оплата содержания помещений</t>
  </si>
  <si>
    <t>оплата освещения помещений</t>
  </si>
  <si>
    <t>оплата водоснабжения помещений</t>
  </si>
  <si>
    <t>оплата вывоза мусора</t>
  </si>
  <si>
    <t>оплата аренды помещений</t>
  </si>
  <si>
    <t>оплата газа</t>
  </si>
  <si>
    <t xml:space="preserve">Прочие текущие расходы на закупки товаров и оплату услуг </t>
  </si>
  <si>
    <t xml:space="preserve">оплата текущего ремонта оборудования и инвентаря </t>
  </si>
  <si>
    <t xml:space="preserve">оплата текущего ремонта зданий и помещений </t>
  </si>
  <si>
    <t>книги и периодические издания</t>
  </si>
  <si>
    <t>переподготовка кадров</t>
  </si>
  <si>
    <t>издательские услуги</t>
  </si>
  <si>
    <t>представительские расходы</t>
  </si>
  <si>
    <t>вневедомственная охрана</t>
  </si>
  <si>
    <t>товары и услуги, не отнесенные к другим подстатьям</t>
  </si>
  <si>
    <t>Денежные компенсации</t>
  </si>
  <si>
    <t>приобретение оборудования и предметов длительного пользования, относящихся к основным фондам</t>
  </si>
  <si>
    <t>приобретение непроизводственного оборудования и предметов длительного пользования для государственных учреждений</t>
  </si>
  <si>
    <t>Расходы по осуществлению основных функций бюджета на  страхование от безработицы</t>
  </si>
  <si>
    <t>Программа активной политики занятости</t>
  </si>
  <si>
    <t>профессиональное обучение</t>
  </si>
  <si>
    <t>государственные программы занятости</t>
  </si>
  <si>
    <t>организация временной занятости молодежи "Молодежная практика", "Стажер"</t>
  </si>
  <si>
    <t>другие государственные программы занятости</t>
  </si>
  <si>
    <t>организация общественных работ</t>
  </si>
  <si>
    <t xml:space="preserve">организация занятости несовершеннолетней молодежи </t>
  </si>
  <si>
    <t xml:space="preserve">рекламная и информационная деятельность </t>
  </si>
  <si>
    <t>рекламная деятельность</t>
  </si>
  <si>
    <t>информационная деятельность</t>
  </si>
  <si>
    <t>Программа материальной поддержки безработных</t>
  </si>
  <si>
    <t>выплаты пособий по безработице</t>
  </si>
  <si>
    <t>выплаты пособий по временной нетрудоспособности</t>
  </si>
  <si>
    <t xml:space="preserve">расходы, связанные с обслуживанием безработных </t>
  </si>
  <si>
    <t>оплата медосмотра при направлении на обучение и работу</t>
  </si>
  <si>
    <t>Прочие расходы</t>
  </si>
  <si>
    <t>Приобретение трудовых книжек</t>
  </si>
  <si>
    <t xml:space="preserve">Расходы по осуществлению основных функций бюджета по государственному социальному страхованию, по выплате государственных пособий по материнству и иных выплат </t>
  </si>
  <si>
    <t>Расходы по осуществлению основных функций бюджета по государственному социальному страхованию</t>
  </si>
  <si>
    <t>Выплата пособий по обязательному социальному страхованию работающим гражданам</t>
  </si>
  <si>
    <t>Сумма зачтенных самостоятельно произведенных расходов  по государственному социальному страхованию</t>
  </si>
  <si>
    <t>Возмещение затрат по выплате пособий по государственному социальному страхованию</t>
  </si>
  <si>
    <t xml:space="preserve">Санаторно-курортное лечение и оздоровление работников и членов их семей </t>
  </si>
  <si>
    <t xml:space="preserve">санаторно-курортное лечение и оздоровление </t>
  </si>
  <si>
    <t>детское оздоровление</t>
  </si>
  <si>
    <t>Реабилитация в учреждениях здравоохранения</t>
  </si>
  <si>
    <t>частичное возмещение стоимости операций</t>
  </si>
  <si>
    <t xml:space="preserve">реабилитация  в лечебно-профилактических учреждениях </t>
  </si>
  <si>
    <t xml:space="preserve">Содержание и развитие физкультурно-оздоровительных и спортивных учреждений, детско-юношеских спортивных школ </t>
  </si>
  <si>
    <t>содержание ГУ "Республиканский спортивный реабилитационно-восстановительный центр инвалидов"</t>
  </si>
  <si>
    <t xml:space="preserve">Выплата единовременных пособий работникам, утратившим трудоспособность вследствие повреждения здоровья в результате несчастного случая или профессионального заболевания по вине организации, и семьям погибших на производстве </t>
  </si>
  <si>
    <t>Изготовление бланочной продукции</t>
  </si>
  <si>
    <t>изготовление бланков листков нетрудоспособности</t>
  </si>
  <si>
    <t>Выплата гарантированных государством пособий по материнству</t>
  </si>
  <si>
    <t>Выплата единовременных пособий при рождении (усыновлении) ребенка отдельным  категориям граждан</t>
  </si>
  <si>
    <t>Выплата дополнительных единовременных пособий при рождении (усыновлении) ребенка отдельным  категориям граждан</t>
  </si>
  <si>
    <t>Выплата пособий, компенсаций, возмещений вреда и иных выплат, возмещаемых республиканским бюджетом</t>
  </si>
  <si>
    <t>Выплата пособий по беременности и родам, на детей малообеспеченных семей</t>
  </si>
  <si>
    <t>выплата пособий по беременности и родам</t>
  </si>
  <si>
    <t>выплата единовременных пособий женщинам, вставшим на учет в ранние сроки беременности</t>
  </si>
  <si>
    <t>выплата ежемесячных пособий на детей малообеспеченных семей</t>
  </si>
  <si>
    <t>Выплата возмещения вреда по трудовому увечью</t>
  </si>
  <si>
    <t>Выплата компенсаций многодетным семьям на ребенка-первоклассника</t>
  </si>
  <si>
    <t>Выплата пособий и компенсаций гражданам при возникновении поствакцинальных осложнений</t>
  </si>
  <si>
    <t>Выплата компенсаций инвалидам на транспортные расходы</t>
  </si>
  <si>
    <t>Выплата пособий, компенсаций, возмещения вреда гражданам, пострадавшим вследствие Чернобыльской  катастрофы и иных радиационных или техногенных катастроф</t>
  </si>
  <si>
    <t>выплата ежемесячных пособий на ребенка</t>
  </si>
  <si>
    <t xml:space="preserve">выплата ежемесячных пособий на каждого ребенка, ставшего инвалидом или находящегося на диспансерном учете по заболеванию вследствие аварии на Чернобыльской  АЭС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</si>
  <si>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выплата ежемесячных возмещений вреда по случаю потери кормильца  (детям, супругу, родителям)</t>
  </si>
  <si>
    <t>выплата ежемесячных компенсаций по случаю потери кормильца (детям, супругу, родителям)</t>
  </si>
  <si>
    <t>выплата прочих ежемесячных пособий, компенсаций и возмещений</t>
  </si>
  <si>
    <t xml:space="preserve">выплата ежегодных компенсаций на оздоровление </t>
  </si>
  <si>
    <t>выплата прочих разовых компенсаций</t>
  </si>
  <si>
    <t xml:space="preserve">Расходы по осуществлению основных функций бюджета по пенсионному обеспечению (страхованию) </t>
  </si>
  <si>
    <t>Выплата получателям трудовых пенсий по возрасту</t>
  </si>
  <si>
    <t>Выплата получателям трудовых пенсий по инвалидности</t>
  </si>
  <si>
    <t>Выплата получателям трудовых пенсий по случаю потери кормильца</t>
  </si>
  <si>
    <t>Выплата получателям трудовых пенсий за выслугу лет</t>
  </si>
  <si>
    <t>выплата трудовых пенсий вдовам погибших в период Великой Отечественной войны и вдовам умерших инвалидов Великой Отечественной войны</t>
  </si>
  <si>
    <t>Выплата получателям трудовых пенсий по инвалидности, назначенных на условиях, предусмотренных для военнослужащих</t>
  </si>
  <si>
    <t>Выплата получателям трудовых пенсий по случаю потери кормильца,  назначенных на условиях, предусмотренных для военнослужащих</t>
  </si>
  <si>
    <t>Выплата получателям социальных пенсий</t>
  </si>
  <si>
    <t>выплата получателям социальных пенсий по возрасту</t>
  </si>
  <si>
    <t xml:space="preserve">Выплата вторых и дополнительных пенсий, надбавок и повышений к пенсиям за счет средств республиканского бюджета </t>
  </si>
  <si>
    <t>выплата вторых пенсий вдовам погибших в период Великой Отечественной войны  и вдовам умерших инвалидов Великой Отечественной войны</t>
  </si>
  <si>
    <t>Выплата дополнительных пенсий</t>
  </si>
  <si>
    <t xml:space="preserve">выплата дополнительных пенсий инвалидам вследствие военной травмы, полученной в результате боевых действий в войнах, вооруженных конфликтах и иных боевых операциях по защите СССР и вооруженных конфликтах на территории других государств </t>
  </si>
  <si>
    <t xml:space="preserve">выплата дополнительных пенсий инвалидам вследствие военной травмы, полученной в результате боевых действий по защите Приднестровской Молдавской  Республики </t>
  </si>
  <si>
    <t>Выплата надбавок к пенсиям</t>
  </si>
  <si>
    <t>выплата надбавок неработающим получателям пенсий, имеющим на своем иждивении нетрудоспособных членов семьи</t>
  </si>
  <si>
    <t xml:space="preserve">выплата надбавок на уход пенсионерам, достигшим 75-летнего возраста </t>
  </si>
  <si>
    <t>выплата надбавок на уход пенсионерам, достигшим 100-летнего возраста</t>
  </si>
  <si>
    <t>выплата надбавок на уход инвалидам I группы</t>
  </si>
  <si>
    <t>выплата надбавок участникам ликвидации последствий Чернобыльской катастрофы или иных радиационных и техногенных  катастроф</t>
  </si>
  <si>
    <t>Выплата повышений к пенсиям</t>
  </si>
  <si>
    <t>выплата повышений к пенсиям участникам боевых действий в период Великой Отечественной войны и лицам вольнонаемного состава</t>
  </si>
  <si>
    <t>выплата повышений к пенсиям участникам боевых действий по защите Приднестровской Молдавской Республики</t>
  </si>
  <si>
    <t>выплата повышений к пенсиям бывшим узникам концлагерей, гетто и других мест принудительного содержания, созданных фашистами и их союзниками в период Второй мировой войны</t>
  </si>
  <si>
    <t>выплата повышений к пенсиям гражданам, награжденным медалью "За оборону Ленинграда" или знаком "Жителю блокадного Ленинграда"</t>
  </si>
  <si>
    <t>выплата повышений к пенсиям инвалидам с детства вследствие ранения, контузии, увечья, связанных с боевыми действиями в период Великой Отечественной войны или боевыми действиями в Приднестровской Молдавской Республике</t>
  </si>
  <si>
    <t>выплата повышений к пенсиям гражданам, необоснованно репрессированным по политическим мотивам и впоследствии реабилитированным</t>
  </si>
  <si>
    <t>выплата повышений к пенсиям гражданам, являвшимся депутатами районных, городских Советов народных депутатов 4 (четырех) и более созывов</t>
  </si>
  <si>
    <t>выплата дополнительного материального обеспечения гражданам, награжденным орденом Трудовой Славы трех степеней</t>
  </si>
  <si>
    <t>выплата дополнительного материального обеспечения  гражданам, награжденным орденом "За личное мужество" Приднестровской Молдавской Республики</t>
  </si>
  <si>
    <t>выплата дополнительного материального обеспечения  гражданам, награжденным орденом Ленина</t>
  </si>
  <si>
    <t>выплата дополнительного материального обеспечения  гражданам, награжденным орденом "Знак Почета" СССР</t>
  </si>
  <si>
    <t>выплата дополнительного материального обеспечения  гражданам, награжденным Орденом Почета Приднестровской Молдавской Республики</t>
  </si>
  <si>
    <t>выплата дополнительного материального обеспечения  гражданам,  награжденным орденом "Трудовая Слава" Приднестровской Молдавской Республики</t>
  </si>
  <si>
    <t xml:space="preserve">выплата дополнительного материального обеспечения  гражданам, награжденным орденом Красного Знамени </t>
  </si>
  <si>
    <t xml:space="preserve">выплата дополнительного материального обеспечения  гражданам, награжденным орденом Трудового Красного Знамени </t>
  </si>
  <si>
    <t xml:space="preserve">выплата дополнительного материального обеспечения  гражданам, награжденным орденом Красной Звезды </t>
  </si>
  <si>
    <t xml:space="preserve">выплата дополнительного материального обеспечения  гражданам, награжденным орденом Октябрьской Революции </t>
  </si>
  <si>
    <t>выплата дополнительного материального обеспечения  гражданам, награжденным орденом Дружбы народов</t>
  </si>
  <si>
    <t>выплата дополнительного материального обеспечения лауреатам государственных премий СССР, МССР</t>
  </si>
  <si>
    <t xml:space="preserve">выплата дополнительного материального обеспечения женщинам, награжденным орденом "Мать-Героиня" Приднестровской Молдавской Республики </t>
  </si>
  <si>
    <t xml:space="preserve">выплата дополнительного материального обеспечения  женщинам, награжденным орденом (имеющим звание) "Мать-Героиня" СССР </t>
  </si>
  <si>
    <t>Выплата ежемесячных персональных выплат близким родственникам граждан, награжденных посмертно орденами и медалями Приднестровской Молдавской Республики</t>
  </si>
  <si>
    <t>выплата ежемесячных персональных выплат близким родственникам граждан, награжденных посмертно Орденом Республики</t>
  </si>
  <si>
    <t>выплата ежемесячных персональных выплат близким родственникам граждан, награжденных посмертно орденом "За личное мужество"</t>
  </si>
  <si>
    <t>выплата ежемесячных персональных выплат близким родственникам граждан, награжденных посмертно медалью "Защитнику Приднестровья"</t>
  </si>
  <si>
    <t xml:space="preserve">выплата прочих ежемесячных персональных выплат близким родственникам граждан, погибших или умерших в результате боевых действий по защите Приднестровской Молдавской Республики </t>
  </si>
  <si>
    <t>Выплата пособий на погребение</t>
  </si>
  <si>
    <t xml:space="preserve">выплата пособий на погребение получателей трудовых пенсий, назначенных на общих основаниях </t>
  </si>
  <si>
    <t>выплата пособий на погребение получателей пенсий из республиканского бюджета</t>
  </si>
  <si>
    <t>выплата пособий на погребение получателей трудовых пенсий, назначенных на основаниях, установленных для военнослужащих</t>
  </si>
  <si>
    <t>выплата пособий на погребение получателей социальных пенсий</t>
  </si>
  <si>
    <t xml:space="preserve">оплата почтовых услуг за перевод и доставку компенсаций и ежемесячных персональных выплат </t>
  </si>
  <si>
    <t xml:space="preserve">Расходы по доставке пенсий </t>
  </si>
  <si>
    <t>расходы по доставке трудовых пенсий, назначенных на общих основаниях</t>
  </si>
  <si>
    <t>расходы по доставке трудовых пенсий, назначенных на основаниях для военнослужащих, социальных пенсий, доплат и прочих выплат пенсионерам за счет республиканского бюджета</t>
  </si>
  <si>
    <t>Итого расходов</t>
  </si>
  <si>
    <t>Функц.</t>
  </si>
  <si>
    <t>0100</t>
  </si>
  <si>
    <t>0101</t>
  </si>
  <si>
    <t>200000</t>
  </si>
  <si>
    <t>Капитальные вложения</t>
  </si>
  <si>
    <t>800000</t>
  </si>
  <si>
    <t>160630</t>
  </si>
  <si>
    <t>выплата прочих компенсаций и доплат</t>
  </si>
  <si>
    <t>160155</t>
  </si>
  <si>
    <t>160315</t>
  </si>
  <si>
    <t>140800</t>
  </si>
  <si>
    <t xml:space="preserve">240000 </t>
  </si>
  <si>
    <t>Капитальные вложения в основные фонды</t>
  </si>
  <si>
    <t>153800</t>
  </si>
  <si>
    <t>111051</t>
  </si>
  <si>
    <t>информационно-вычислительные работы</t>
  </si>
  <si>
    <t>110420</t>
  </si>
  <si>
    <t>командировки за пределы Приднестровской Молдавской Республики</t>
  </si>
  <si>
    <t>160156</t>
  </si>
  <si>
    <t>160316</t>
  </si>
  <si>
    <t>160349</t>
  </si>
  <si>
    <t>выплата надбавок на уход детям-инвалидам до 18 (восемнадцати)  лет</t>
  </si>
  <si>
    <t>160379</t>
  </si>
  <si>
    <t>111043</t>
  </si>
  <si>
    <t>государственная и местная символика и государственные знаки отличия</t>
  </si>
  <si>
    <t>выплата получателям трудовых пенсий по инвалидности вследствие военной травмы, связанной с исполнением обязанностей военнослужащих</t>
  </si>
  <si>
    <t>выплата получателям трудовых пенсий по инвалидности вследствие военной травмы, полученной в результате боевых действий при защите Приднестровской Молдавской Республики</t>
  </si>
  <si>
    <t>выплата получателям трудовых пенсий по инвалидности вследствие военной травмы, не связанной с исполнением обязанностей военнослужащих</t>
  </si>
  <si>
    <t>выплата получателям трудовых пенсий по инвалидности вследствие аварии на Чернобыльской атомной электростанции</t>
  </si>
  <si>
    <t>160310</t>
  </si>
  <si>
    <t xml:space="preserve">Выплата дополнительных пенсий по указам Президента Приднестровской Молдавской Республики </t>
  </si>
  <si>
    <t>выплата повышений к пенсиям участникам боевых действий в других войнах, вооруженных конфликтах, иных боевых операциях по защите СССР, в том числе в локальных войнах и вооруженных конфликтах на территории других государств</t>
  </si>
  <si>
    <t>выплата повышений к пенсиям лицам, имеющим ученую степень доктора наук, утвержденную в порядке, предусмотренном действующим законодательством Приднестровской Молдавской Республики</t>
  </si>
  <si>
    <t>выплата повышений к социальной пенсии инвалидам с детства и детям-инвалидам до 18 (восемнадцати) лет в случае потери одного или обоих родителей</t>
  </si>
  <si>
    <t xml:space="preserve">выплата дополнительного материального обеспечения лауреатам Государственной премии Приднестровской Молдавской Республики </t>
  </si>
  <si>
    <t>Функционирование исполнительной дирекции Единого государственного фонда социального страхования Приднестровской Молдавской Республики</t>
  </si>
  <si>
    <t>Выплата получателям трудовых пенсий за счет средств Фонда</t>
  </si>
  <si>
    <t>выплата получателям трудовых пенсий по инвалидности вследствие общего заболевания</t>
  </si>
  <si>
    <t>выплата получателям трудовых пенсий по инвалидности вследствие трудового увечья или профессионального заболевания</t>
  </si>
  <si>
    <t>выплата трудовых пенсий участникам Великой Отечественной войны, ставшим инвалидами, независимо от причины инвалидности</t>
  </si>
  <si>
    <t>Выплата получателям трудовых и социальных пенсий за счет средств республиканского бюджета</t>
  </si>
  <si>
    <t>Выплата получателям трудовых пенсий по возрасту за счет средств республиканского бюджета</t>
  </si>
  <si>
    <t>выплата дополнительных пенсий за погибших либо умерших вследствие военной травмы или заболевания, полученных в результате участия в боевых действиях по защите Приднестровской Молдавской Республики</t>
  </si>
  <si>
    <t>выплата дополнительных пенсий за погибших либо умерших вследствие военной травмы или заболевания, полученных в результате участия в боевых действиях по защите Приднестровской Молдавской Республики, посмертно награжденных Орденом Республики</t>
  </si>
  <si>
    <t>выплата дополнительных пенсий за погибших либо умерших вследствие военной травмы или заболевания, полученных в результате участия в боевых действиях по защите Приднестровской Молдавской Республики, посмертно награжденных орденом "За личное мужество"</t>
  </si>
  <si>
    <t>выплата надбавок на уход одиноким инвалидам II группы, временно нуждающимся в посторонней помощи по заключению лечебного учреждения</t>
  </si>
  <si>
    <t>выплата надбавок на уход детям-инвалидам до 18 (восемнадцати)  лет, временно нуждающимся в посторонней помощи по заключению лечебного учреждения</t>
  </si>
  <si>
    <t>выплата дополнительного материального обеспечения  Героям Социалистического Труда</t>
  </si>
  <si>
    <t>выплата дополнительного материального обеспечения гражданам, награжденным Орденом Республики</t>
  </si>
  <si>
    <t>выплата трудовых пенсий:                                                                                                   - вдовам, не вступившим в новый брак, и родителям защитников Приднестровской Молдавской Республики, погибших либо умерших вследствие военной травмы или заболевания, полученных в период боевых действий при защите Приднестровской Молдавской Республики;                                                                                                   - вдовам, не вступившим в новый брак, и родителям умерших инвалидов вследствие военной травмы или заболевания, полученных в период боевых действий при защите Приднестровской Молдавской Республики, независимо от причины смерти</t>
  </si>
  <si>
    <t>выплата трудовых пенсий:                                                                                              - вдовам, не вступившим в новый брак, и родителям участников боевых действий, погибших либо умерших вследствие военной травмы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Республики;                                                                                                                        - вдовам, не вступившим в новый брак, и родителям умерших инвалидов вследствие военной травмы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Республики, независимо от причины смерти</t>
  </si>
  <si>
    <t>выплата вторых пенсий:                                                                                                  - вдовам, не вступившим в новый брак, и родителям участников боевых действий, погибших либо умерших вследствие военной травмы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Республики;                                                                                                             - вдовам, не вступившим в новый брак, и родителям умерших инвалидов вследствие военной травмы или заболевания, полученных в период боевых действий на территории других государств, перечень которых установлен действующим законодательством Приднестровской Молдавской Республики, независимо от причины смерти</t>
  </si>
  <si>
    <t>Расходы по выплате за погибших в результате боевых действий по защите Приднестровской Молдавской Республики лиц, не являющихся гражданами Приднестровской Молдавской Республики</t>
  </si>
  <si>
    <t>160640</t>
  </si>
  <si>
    <t>единовременные выплаты отдельным категориям получателей к знаменательным датам</t>
  </si>
  <si>
    <t>160900</t>
  </si>
  <si>
    <t>160910</t>
  </si>
  <si>
    <t>Выплата ежемесячной гуманитарной помощи Российской Федерации пенсионерам Приднестровской Молдавской Республики</t>
  </si>
  <si>
    <t>160920</t>
  </si>
  <si>
    <t>Возврат возвращённых излишне полученных сумм гуманитарной помощи Российской Федерации прошлых лет</t>
  </si>
  <si>
    <t xml:space="preserve">Выплата трудовых пенсий получателям двух пенсий в соответствии со статьей 6 Закона Приднестровской Молдавской Республики "О пенсионном обеспечении граждан в Приднестровской Молдавской Республике" </t>
  </si>
  <si>
    <t>Выплата вторых пенсий в соответствии со статьей 6 Закона Приднестровской Молдавской Республики "О государственном пенсионном обеспечении граждан в Приднестровской Молдавской  Республике"</t>
  </si>
  <si>
    <t>выплата повышений к пенсиям лицам, награжденным знаком "Почетный донор Приднестровской Молдавской Республики" или аналогичным знаком СССР или МССР</t>
  </si>
  <si>
    <t>выплата ежемесячных персональных выплат близким родственникам граждан, награжденных посмертно Орденом Почета Приднестровской Молдавской Республики</t>
  </si>
  <si>
    <t>выплата компенсаций близким родственникам, проживающим за пределами  Приднестровской Молдавской Республики, за лиц, погибших в результате боевых действий по защите Приднестровской Молдавской Республики</t>
  </si>
  <si>
    <t>152400</t>
  </si>
  <si>
    <t>Выплата иных пособий на детей отдельным категориям граждан</t>
  </si>
  <si>
    <t>160317</t>
  </si>
  <si>
    <t>160157</t>
  </si>
  <si>
    <t>под-раз-дел</t>
  </si>
  <si>
    <t>выплата повышений к пенсиям гражданам, родившимся по 31 декабря 1931 года</t>
  </si>
  <si>
    <t>Выплата ежемесячных пособий по уходу за ребенком до достижения им возраста 2 (двух) лет отдельным категориям граждан</t>
  </si>
  <si>
    <t>выплата вторых пенсий инвалидам вследствие ранения, контузии, увечья, полученных при исполнении обязанностей военной службы, либо заболевания, связанного с исполнением этих обязанностей</t>
  </si>
  <si>
    <t xml:space="preserve"> "О бюджете Единого государственного фонда социального</t>
  </si>
  <si>
    <t xml:space="preserve">Расходы бюджета Единого государственного фонда социального страхования                                                                                              Приднестровской Молдавской Республики на 2023 год </t>
  </si>
  <si>
    <t>выплата получателям социальных пенсий в соответствии со                                           статьей 6 Закона Приднестровской Молдавской Республики "О государственном пенсионном обеспечении граждан в Приднестровской Молдавской Республике"</t>
  </si>
  <si>
    <t>выплата получателям социальных пенсий – инвалидам вследствие  общего заболевания</t>
  </si>
  <si>
    <t>выплата получателям социальных пенсий – инвалидам вследствие заболевания с детства</t>
  </si>
  <si>
    <t>выплата получателям социальных пенсий – детям-инвалидам в возрасте до 18 (восемнадцати) лет</t>
  </si>
  <si>
    <t>выплата получателям социальных пенсий – детям в случае потери кормильца</t>
  </si>
  <si>
    <t>выплата вторых пенсий участникам Великой Отечественной войны, ставшим инвалидами, независимо от причины инвалидности</t>
  </si>
  <si>
    <t>выплата вторых пенсий:                                                                                                 - вдовам, не вступившим в новый брак, и родителям защитников Приднестровской Молдавской Республики, погибших либо умерших вследствие военной травмы или заболевания, полученных в период боевых действий при защите Приднестровской Молдавской Республики;                                                                                                                                                                                                                                           - вдовам, не вступившим в новый брак, и родителям умерших инвалидов вследствие военной травмы или заболевания, полученных в период боевых действий при защите Приднестровской Молдавской Республики, независимо от причины смерти</t>
  </si>
  <si>
    <t>выплата получателям трудовых пенсий по случаю потери                                                кормильца – членам семей военнослужащих</t>
  </si>
  <si>
    <t>Текущая редакция, руб.</t>
  </si>
  <si>
    <t>выплата повышений к пенсиям родителям, в том числе одиноким родителям, чьи несовершеннолетние дети погибли в результате боевых действий в Приднестровской Молдавской Республике  в 1992 году</t>
  </si>
  <si>
    <t>300000</t>
  </si>
  <si>
    <t>Предоставление и возврат займов за счет бюджета</t>
  </si>
  <si>
    <t>310000</t>
  </si>
  <si>
    <t>Возврат внутренних займов</t>
  </si>
  <si>
    <t>310300</t>
  </si>
  <si>
    <t>Возврат прочих займов</t>
  </si>
  <si>
    <t>240310</t>
  </si>
  <si>
    <t>оплата тепловой энергии</t>
  </si>
  <si>
    <t>выплата получателям трудовых пенсий по случаю потери                                                кормильца – членам семей погибших либо умерших вследствие военной травмы или заболевания, полученных в период боевых действий при защите Приднестровской Молдавской Республики</t>
  </si>
  <si>
    <t>выплата получателям трудовых пенсий по случаю потери                                                кормильца – членам семей погибших либо умерших вследствие военной травмы или заболевания, полученных при выполнении интернационального долга в Республике Афганистан</t>
  </si>
  <si>
    <t>выплата получателям трудовых пенсий по случаю потери                                                   кормильца – членам семей погибших либо умерших вследствие военной травмы или заболевания, полученных в период боевых действий в годы Великой Отечественной войны</t>
  </si>
  <si>
    <t>выплата повышений к пенсиям гражданам, награжденным орденами и медалями СССР или Приднестровской Молдавской Республики за самоотверженный труд и безупречную воинскую службу в тылу  в годы Великой Отечественной войны</t>
  </si>
  <si>
    <t>выплата повышений к пенсиям вдовам и родителям лиц, погибших либо умерших вследствие военной травмы или заболевания, полученных в результате участия в боевых действиях по защите СССР или на территории Республики Афганистан</t>
  </si>
  <si>
    <t>Выплата дополнительного материального обеспечения гражданам за выдающиеся достижения и особые заслуги</t>
  </si>
  <si>
    <t>160650</t>
  </si>
  <si>
    <t>возврат невостребованных денежных средств единовременной финансовой помощи</t>
  </si>
  <si>
    <t>160930</t>
  </si>
  <si>
    <t>Выплата безвозмездной помощи</t>
  </si>
  <si>
    <t>160940</t>
  </si>
  <si>
    <t>Возврат невостребованных сумм полученной безвозмездной помощи</t>
  </si>
  <si>
    <t xml:space="preserve">страхования   Приднестровской  Молдавской  Республики  </t>
  </si>
  <si>
    <t>на 2023 год"</t>
  </si>
  <si>
    <t xml:space="preserve">к Закону Приднестровской Молдавской Республики «О внесении изменений </t>
  </si>
  <si>
    <t xml:space="preserve">и дополнения в Закон Приднестровской Молдавской Республики  </t>
  </si>
  <si>
    <t xml:space="preserve"> Приложение</t>
  </si>
  <si>
    <t>Приложение № 2</t>
  </si>
  <si>
    <t>к Закону Приднестровской Молдавской Республики</t>
  </si>
  <si>
    <t>"О бюджете Единого государственного фонда социального</t>
  </si>
  <si>
    <t>страхования Приднестровской Молдавской Республики</t>
  </si>
  <si>
    <t xml:space="preserve">Расходы по выплате ежемесячной и единовременной финансовой помощи  </t>
  </si>
  <si>
    <t>240300</t>
  </si>
  <si>
    <t>Капитальный ремонт</t>
  </si>
  <si>
    <t>раздел</t>
  </si>
  <si>
    <t>Содержание органов управления Фонда</t>
  </si>
  <si>
    <t>выплата ежемесячных возмещений вреда здоровью инвалидам I, II, III групп и гражданам без установления инвалидности</t>
  </si>
  <si>
    <t>Выплата иных пособий, компенсаций, выплат</t>
  </si>
  <si>
    <t xml:space="preserve">выплата трудовых пенсий инвалидам вследствие ранения, контузии, увечья, полученных при исполнении обязанностей военной службы, либо заболевания, связанного с исполнением этих обязанностей </t>
  </si>
  <si>
    <t>выплата трудовых пенсий вдовам, не вступившим в новый брак, военнослужащих и приравненных к ним по пенсионному обеспечению граждан, погибших либо умерших вследствие военной травмы при исполнении обязанностей военной службы или служебных обязанностей (за исключением случаев, когда смерть указанных лиц наступила в результате их противоправных действий) в условиях мирного времени</t>
  </si>
  <si>
    <t>выплата получателям трудовых пенсий по возрасту – гражданам, пострадавшим вследствие Чернобыльской катастрофы или иных радиационных и техногенных катастроф</t>
  </si>
  <si>
    <t>выплата вторых пенсий вдовам, не вступившим в новый брак, военнослужащих и приравненных к ним по пенсионному обеспечению граждан, погибших либо умерших вследствие военной травмы при исполнении обязанностей военной службы или служебных обязанностей (за исключением случаев, когда смерть указанных лиц наступила в результате их противоправных действий) в условиях мирного времени</t>
  </si>
  <si>
    <t>выплата повышений к пенсиям гражданам, не менее 4 (четырех) месяцев находившимся на военной службе в период с 22 июня 1941 года по                    3 сентября 1945 года</t>
  </si>
  <si>
    <t>Выплата дополнительного материального обеспечения гражданам за выдающиеся достижения и особые заслуги и ежемесячных персональных выплат близким родственникам граждан, награжденных посмертно орденами и медалями Приднестровской Молдавской Республики, за счет средств республиканского бюджета</t>
  </si>
  <si>
    <t xml:space="preserve">выплата дополнительного материального обеспечения  гражданам, награжденным орденом Славы  II степени, III степени </t>
  </si>
  <si>
    <t xml:space="preserve">выплата дополнительного материального обеспечения  гражданам, награжденным орденом Трудовой Славы II степени, III степени </t>
  </si>
  <si>
    <t>выплата дополнительного материального обеспечения  гражданам, награжденным орденом Отечественной войны I степени, II степени</t>
  </si>
  <si>
    <t>капитальный ремонт административных зданий</t>
  </si>
  <si>
    <t>выплата повышений к пенсиям гражданам, проработавшим не менее                6 (шести) месяцев в годы Великой Отечественной войны с 22 июня                    1941 года по 9 мая 1945 года</t>
  </si>
  <si>
    <t>Расходы по выплате гуманитарной и безвозмездной помощи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</si>
</sst>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41">
    <xf numFmtId="0" fontId="0" fillId="0" borderId="0" xfId="0"/>
    <xf numFmtId="49" fontId="1" fillId="2" borderId="0" xfId="0" applyNumberFormat="1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3" fontId="1" fillId="2" borderId="2" xfId="0" applyNumberFormat="1" applyFont="1" applyFill="1" applyBorder="1" applyAlignment="1">
      <alignment horizontal="right" vertical="center" wrapText="1"/>
    </xf>
    <xf numFmtId="3" fontId="1" fillId="2" borderId="2" xfId="22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/>
    <xf numFmtId="3" fontId="1" fillId="2" borderId="0" xfId="0" applyNumberFormat="1" applyFont="1" applyFill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top"/>
    </xf>
    <xf numFmtId="0" fontId="9" fillId="2" borderId="0" xfId="0" applyFont="1" applyFill="1" applyBorder="1" applyAlignment="1">
      <alignment horizontal="right" vertical="center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8" fillId="2" borderId="0" xfId="0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77">
    <cellStyle name="Денежный 2" xfId="1"/>
    <cellStyle name="Денежный 2 2" xfId="2"/>
    <cellStyle name="Денежный 2 2 2" xfId="3"/>
    <cellStyle name="Денежный 2 2 3" xfId="4"/>
    <cellStyle name="Денежный 2 3" xfId="5"/>
    <cellStyle name="Денежный 2 3 2" xfId="6"/>
    <cellStyle name="Денежный 2 3 3" xfId="7"/>
    <cellStyle name="Денежный 2 4" xfId="8"/>
    <cellStyle name="Денежный 2 5" xfId="9"/>
    <cellStyle name="Денежный 3" xfId="10"/>
    <cellStyle name="Денежный 3 2" xfId="11"/>
    <cellStyle name="Денежный 3 2 2" xfId="12"/>
    <cellStyle name="Денежный 3 2 3" xfId="13"/>
    <cellStyle name="Денежный 3 3" xfId="14"/>
    <cellStyle name="Денежный 3 3 2" xfId="15"/>
    <cellStyle name="Денежный 3 3 3" xfId="16"/>
    <cellStyle name="Денежный 3 4" xfId="17"/>
    <cellStyle name="Денежный 3 5" xfId="18"/>
    <cellStyle name="Денежный 4" xfId="19"/>
    <cellStyle name="Денежный 4 2" xfId="20"/>
    <cellStyle name="Денежный 4 3" xfId="21"/>
    <cellStyle name="Обычный" xfId="0" builtinId="0"/>
    <cellStyle name="Обычный 2" xfId="22"/>
    <cellStyle name="Обычный 3" xfId="23"/>
    <cellStyle name="Процентный 2" xfId="24"/>
    <cellStyle name="Финансовый 2" xfId="25"/>
    <cellStyle name="Финансовый 2 2" xfId="26"/>
    <cellStyle name="Финансовый 2 2 2" xfId="27"/>
    <cellStyle name="Финансовый 2 2 2 2" xfId="28"/>
    <cellStyle name="Финансовый 2 2 2 3" xfId="29"/>
    <cellStyle name="Финансовый 2 2 3" xfId="30"/>
    <cellStyle name="Финансовый 2 2 3 2" xfId="31"/>
    <cellStyle name="Финансовый 2 2 3 3" xfId="32"/>
    <cellStyle name="Финансовый 2 2 4" xfId="33"/>
    <cellStyle name="Финансовый 2 2 5" xfId="34"/>
    <cellStyle name="Финансовый 2 3" xfId="35"/>
    <cellStyle name="Финансовый 2 3 2" xfId="36"/>
    <cellStyle name="Финансовый 2 3 2 2" xfId="37"/>
    <cellStyle name="Финансовый 2 3 2 3" xfId="38"/>
    <cellStyle name="Финансовый 2 3 3" xfId="39"/>
    <cellStyle name="Финансовый 2 3 3 2" xfId="40"/>
    <cellStyle name="Финансовый 2 3 3 3" xfId="41"/>
    <cellStyle name="Финансовый 2 3 4" xfId="42"/>
    <cellStyle name="Финансовый 2 3 5" xfId="43"/>
    <cellStyle name="Финансовый 2 4" xfId="44"/>
    <cellStyle name="Финансовый 2 4 2" xfId="45"/>
    <cellStyle name="Финансовый 2 4 2 2" xfId="46"/>
    <cellStyle name="Финансовый 2 4 2 3" xfId="47"/>
    <cellStyle name="Финансовый 2 4 3" xfId="48"/>
    <cellStyle name="Финансовый 2 4 4" xfId="49"/>
    <cellStyle name="Финансовый 2 5" xfId="50"/>
    <cellStyle name="Финансовый 2 5 2" xfId="51"/>
    <cellStyle name="Финансовый 2 5 3" xfId="52"/>
    <cellStyle name="Финансовый 2 6" xfId="53"/>
    <cellStyle name="Финансовый 2 7" xfId="54"/>
    <cellStyle name="Финансовый 3" xfId="55"/>
    <cellStyle name="Финансовый 3 2" xfId="56"/>
    <cellStyle name="Финансовый 3 2 2" xfId="57"/>
    <cellStyle name="Финансовый 3 2 3" xfId="58"/>
    <cellStyle name="Финансовый 3 3" xfId="59"/>
    <cellStyle name="Финансовый 3 3 2" xfId="60"/>
    <cellStyle name="Финансовый 3 3 3" xfId="61"/>
    <cellStyle name="Финансовый 3 4" xfId="62"/>
    <cellStyle name="Финансовый 3 5" xfId="63"/>
    <cellStyle name="Финансовый 4" xfId="64"/>
    <cellStyle name="Финансовый 4 2" xfId="65"/>
    <cellStyle name="Финансовый 4 2 2" xfId="66"/>
    <cellStyle name="Финансовый 4 2 3" xfId="67"/>
    <cellStyle name="Финансовый 4 3" xfId="68"/>
    <cellStyle name="Финансовый 4 3 2" xfId="69"/>
    <cellStyle name="Финансовый 4 3 3" xfId="70"/>
    <cellStyle name="Финансовый 4 4" xfId="71"/>
    <cellStyle name="Финансовый 4 5" xfId="72"/>
    <cellStyle name="Финансовый 5" xfId="73"/>
    <cellStyle name="Финансовый 5 2" xfId="74"/>
    <cellStyle name="Финансовый 5 3" xfId="75"/>
    <cellStyle name="Финансовый 6" xfId="7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49"/>
  <sheetViews>
    <sheetView tabSelected="1" view="pageBreakPreview" topLeftCell="A229" zoomScale="82" zoomScaleNormal="82" zoomScaleSheetLayoutView="82" workbookViewId="0">
      <selection activeCell="D234" sqref="D234"/>
    </sheetView>
  </sheetViews>
  <sheetFormatPr defaultColWidth="8.7109375" defaultRowHeight="17.45" customHeight="1" x14ac:dyDescent="0.25"/>
  <cols>
    <col min="1" max="1" width="9" style="1" customWidth="1"/>
    <col min="2" max="2" width="5.7109375" style="1" customWidth="1"/>
    <col min="3" max="3" width="16.28515625" style="1" customWidth="1"/>
    <col min="4" max="4" width="68.28515625" style="32" customWidth="1"/>
    <col min="5" max="5" width="24.140625" style="16" customWidth="1"/>
    <col min="6" max="6" width="12.28515625" style="16" customWidth="1"/>
    <col min="7" max="16384" width="8.7109375" style="16"/>
  </cols>
  <sheetData>
    <row r="1" spans="1:5" s="22" customFormat="1" ht="17.45" customHeight="1" x14ac:dyDescent="0.3">
      <c r="A1" s="20"/>
      <c r="B1" s="20"/>
      <c r="C1" s="21"/>
      <c r="D1" s="33" t="s">
        <v>253</v>
      </c>
      <c r="E1" s="33"/>
    </row>
    <row r="2" spans="1:5" s="22" customFormat="1" ht="17.45" customHeight="1" x14ac:dyDescent="0.3">
      <c r="A2" s="20"/>
      <c r="B2" s="20"/>
      <c r="C2" s="21"/>
      <c r="D2" s="33" t="s">
        <v>251</v>
      </c>
      <c r="E2" s="33"/>
    </row>
    <row r="3" spans="1:5" s="22" customFormat="1" ht="17.45" customHeight="1" x14ac:dyDescent="0.3">
      <c r="A3" s="20"/>
      <c r="B3" s="20"/>
      <c r="C3" s="21"/>
      <c r="D3" s="33" t="s">
        <v>252</v>
      </c>
      <c r="E3" s="33"/>
    </row>
    <row r="4" spans="1:5" s="22" customFormat="1" ht="17.45" customHeight="1" x14ac:dyDescent="0.3">
      <c r="A4" s="20"/>
      <c r="B4" s="20"/>
      <c r="C4" s="21"/>
      <c r="D4" s="33" t="s">
        <v>217</v>
      </c>
      <c r="E4" s="33"/>
    </row>
    <row r="5" spans="1:5" s="22" customFormat="1" ht="17.45" customHeight="1" x14ac:dyDescent="0.3">
      <c r="A5" s="20"/>
      <c r="B5" s="20"/>
      <c r="C5" s="21"/>
      <c r="D5" s="39" t="s">
        <v>249</v>
      </c>
      <c r="E5" s="39"/>
    </row>
    <row r="6" spans="1:5" s="22" customFormat="1" ht="17.45" customHeight="1" x14ac:dyDescent="0.3">
      <c r="A6" s="20"/>
      <c r="B6" s="20"/>
      <c r="C6" s="21"/>
      <c r="D6" s="39" t="s">
        <v>250</v>
      </c>
      <c r="E6" s="39"/>
    </row>
    <row r="7" spans="1:5" s="22" customFormat="1" ht="17.45" customHeight="1" x14ac:dyDescent="0.3">
      <c r="A7" s="20"/>
      <c r="B7" s="20"/>
      <c r="C7" s="21"/>
      <c r="D7" s="28"/>
      <c r="E7" s="21"/>
    </row>
    <row r="8" spans="1:5" s="22" customFormat="1" ht="17.45" hidden="1" customHeight="1" x14ac:dyDescent="0.3">
      <c r="A8" s="20"/>
      <c r="B8" s="20"/>
      <c r="C8" s="21"/>
      <c r="D8" s="28"/>
      <c r="E8" s="21"/>
    </row>
    <row r="9" spans="1:5" s="22" customFormat="1" ht="17.45" hidden="1" customHeight="1" x14ac:dyDescent="0.3">
      <c r="A9" s="20"/>
      <c r="B9" s="20"/>
      <c r="C9" s="21"/>
      <c r="D9" s="28"/>
      <c r="E9" s="21"/>
    </row>
    <row r="10" spans="1:5" s="22" customFormat="1" ht="17.45" hidden="1" customHeight="1" x14ac:dyDescent="0.3">
      <c r="A10" s="20"/>
      <c r="B10" s="20"/>
      <c r="C10" s="21"/>
      <c r="D10" s="28"/>
      <c r="E10" s="21"/>
    </row>
    <row r="11" spans="1:5" s="22" customFormat="1" ht="17.45" customHeight="1" x14ac:dyDescent="0.3">
      <c r="A11" s="20"/>
      <c r="B11" s="20"/>
      <c r="C11" s="21"/>
      <c r="D11" s="33" t="s">
        <v>254</v>
      </c>
      <c r="E11" s="33"/>
    </row>
    <row r="12" spans="1:5" s="22" customFormat="1" ht="17.45" customHeight="1" x14ac:dyDescent="0.3">
      <c r="A12" s="20"/>
      <c r="B12" s="20"/>
      <c r="C12" s="21"/>
      <c r="D12" s="33" t="s">
        <v>255</v>
      </c>
      <c r="E12" s="33"/>
    </row>
    <row r="13" spans="1:5" s="22" customFormat="1" ht="17.45" customHeight="1" x14ac:dyDescent="0.3">
      <c r="A13" s="20"/>
      <c r="B13" s="20"/>
      <c r="C13" s="21"/>
      <c r="D13" s="33" t="s">
        <v>256</v>
      </c>
      <c r="E13" s="33"/>
    </row>
    <row r="14" spans="1:5" s="22" customFormat="1" ht="17.45" customHeight="1" x14ac:dyDescent="0.3">
      <c r="A14" s="20"/>
      <c r="B14" s="20"/>
      <c r="C14" s="21"/>
      <c r="D14" s="33" t="s">
        <v>257</v>
      </c>
      <c r="E14" s="33"/>
    </row>
    <row r="15" spans="1:5" s="22" customFormat="1" ht="17.45" customHeight="1" x14ac:dyDescent="0.3">
      <c r="A15" s="20"/>
      <c r="B15" s="20"/>
      <c r="C15" s="21"/>
      <c r="D15" s="29"/>
      <c r="E15" s="23" t="s">
        <v>250</v>
      </c>
    </row>
    <row r="16" spans="1:5" s="22" customFormat="1" ht="17.45" customHeight="1" x14ac:dyDescent="0.3">
      <c r="A16" s="20"/>
      <c r="B16" s="20"/>
      <c r="C16" s="20"/>
      <c r="D16" s="30"/>
      <c r="E16" s="24"/>
    </row>
    <row r="17" spans="1:6" ht="34.5" customHeight="1" x14ac:dyDescent="0.25">
      <c r="A17" s="40" t="s">
        <v>218</v>
      </c>
      <c r="B17" s="40"/>
      <c r="C17" s="40"/>
      <c r="D17" s="40"/>
      <c r="E17" s="40"/>
    </row>
    <row r="18" spans="1:6" ht="17.45" customHeight="1" x14ac:dyDescent="0.25">
      <c r="A18" s="2"/>
      <c r="B18" s="3"/>
      <c r="C18" s="4"/>
      <c r="D18" s="31"/>
    </row>
    <row r="19" spans="1:6" s="5" customFormat="1" ht="17.45" customHeight="1" x14ac:dyDescent="0.25">
      <c r="A19" s="34" t="s">
        <v>144</v>
      </c>
      <c r="B19" s="34"/>
      <c r="C19" s="35" t="s">
        <v>0</v>
      </c>
      <c r="D19" s="36" t="s">
        <v>1</v>
      </c>
      <c r="E19" s="37" t="s">
        <v>227</v>
      </c>
    </row>
    <row r="20" spans="1:6" s="5" customFormat="1" ht="60.75" customHeight="1" x14ac:dyDescent="0.25">
      <c r="A20" s="19" t="s">
        <v>261</v>
      </c>
      <c r="B20" s="19" t="s">
        <v>213</v>
      </c>
      <c r="C20" s="35"/>
      <c r="D20" s="36"/>
      <c r="E20" s="38"/>
    </row>
    <row r="21" spans="1:6" s="9" customFormat="1" ht="15.75" x14ac:dyDescent="0.25">
      <c r="A21" s="8" t="s">
        <v>145</v>
      </c>
      <c r="B21" s="8"/>
      <c r="C21" s="10"/>
      <c r="D21" s="27" t="s">
        <v>262</v>
      </c>
      <c r="E21" s="6">
        <f>E22</f>
        <v>39409086</v>
      </c>
      <c r="F21" s="17"/>
    </row>
    <row r="22" spans="1:6" s="9" customFormat="1" ht="47.25" x14ac:dyDescent="0.25">
      <c r="A22" s="8"/>
      <c r="B22" s="10" t="s">
        <v>146</v>
      </c>
      <c r="C22" s="10"/>
      <c r="D22" s="27" t="s">
        <v>179</v>
      </c>
      <c r="E22" s="6">
        <f>E23+E239</f>
        <v>39409086</v>
      </c>
      <c r="F22" s="17"/>
    </row>
    <row r="23" spans="1:6" s="11" customFormat="1" ht="15.75" x14ac:dyDescent="0.25">
      <c r="A23" s="8"/>
      <c r="B23" s="8"/>
      <c r="C23" s="10">
        <v>100000</v>
      </c>
      <c r="D23" s="27" t="s">
        <v>2</v>
      </c>
      <c r="E23" s="6">
        <f>E24+E53</f>
        <v>37683217</v>
      </c>
      <c r="F23" s="17"/>
    </row>
    <row r="24" spans="1:6" s="11" customFormat="1" ht="15.75" x14ac:dyDescent="0.25">
      <c r="A24" s="8"/>
      <c r="B24" s="8"/>
      <c r="C24" s="10">
        <v>110000</v>
      </c>
      <c r="D24" s="27" t="s">
        <v>3</v>
      </c>
      <c r="E24" s="6">
        <f>E25+E26+E27+E30+E33+E34+E42</f>
        <v>37679885</v>
      </c>
      <c r="F24" s="17"/>
    </row>
    <row r="25" spans="1:6" s="11" customFormat="1" ht="15.75" x14ac:dyDescent="0.25">
      <c r="A25" s="8"/>
      <c r="B25" s="8"/>
      <c r="C25" s="10">
        <v>110100</v>
      </c>
      <c r="D25" s="27" t="s">
        <v>4</v>
      </c>
      <c r="E25" s="6">
        <v>25949417</v>
      </c>
      <c r="F25" s="17"/>
    </row>
    <row r="26" spans="1:6" s="11" customFormat="1" ht="31.5" x14ac:dyDescent="0.25">
      <c r="A26" s="8"/>
      <c r="B26" s="8"/>
      <c r="C26" s="10">
        <v>110200</v>
      </c>
      <c r="D26" s="27" t="s">
        <v>6</v>
      </c>
      <c r="E26" s="6">
        <v>6199159</v>
      </c>
      <c r="F26" s="17"/>
    </row>
    <row r="27" spans="1:6" s="11" customFormat="1" ht="15.75" x14ac:dyDescent="0.25">
      <c r="A27" s="8"/>
      <c r="B27" s="8"/>
      <c r="C27" s="10">
        <v>110300</v>
      </c>
      <c r="D27" s="27" t="s">
        <v>7</v>
      </c>
      <c r="E27" s="6">
        <f>E28+E29</f>
        <v>1848960</v>
      </c>
      <c r="F27" s="17"/>
    </row>
    <row r="28" spans="1:6" s="11" customFormat="1" ht="15.75" x14ac:dyDescent="0.25">
      <c r="A28" s="8"/>
      <c r="B28" s="8"/>
      <c r="C28" s="10">
        <v>110350</v>
      </c>
      <c r="D28" s="27" t="s">
        <v>8</v>
      </c>
      <c r="E28" s="6">
        <f>1229042-250000</f>
        <v>979042</v>
      </c>
      <c r="F28" s="17"/>
    </row>
    <row r="29" spans="1:6" s="11" customFormat="1" ht="15.75" x14ac:dyDescent="0.25">
      <c r="A29" s="8"/>
      <c r="B29" s="8"/>
      <c r="C29" s="10">
        <v>110360</v>
      </c>
      <c r="D29" s="27" t="s">
        <v>9</v>
      </c>
      <c r="E29" s="6">
        <v>869918</v>
      </c>
      <c r="F29" s="17"/>
    </row>
    <row r="30" spans="1:6" s="11" customFormat="1" ht="15.75" x14ac:dyDescent="0.25">
      <c r="A30" s="8"/>
      <c r="B30" s="8"/>
      <c r="C30" s="10">
        <v>110400</v>
      </c>
      <c r="D30" s="27" t="s">
        <v>10</v>
      </c>
      <c r="E30" s="6">
        <f>E31+E32</f>
        <v>35678</v>
      </c>
      <c r="F30" s="17"/>
    </row>
    <row r="31" spans="1:6" s="11" customFormat="1" ht="15.75" customHeight="1" x14ac:dyDescent="0.25">
      <c r="A31" s="8"/>
      <c r="B31" s="8"/>
      <c r="C31" s="10">
        <v>110410</v>
      </c>
      <c r="D31" s="27" t="s">
        <v>11</v>
      </c>
      <c r="E31" s="6">
        <v>2407</v>
      </c>
      <c r="F31" s="17"/>
    </row>
    <row r="32" spans="1:6" s="11" customFormat="1" ht="15.75" customHeight="1" x14ac:dyDescent="0.25">
      <c r="A32" s="8"/>
      <c r="B32" s="8"/>
      <c r="C32" s="10" t="s">
        <v>160</v>
      </c>
      <c r="D32" s="27" t="s">
        <v>161</v>
      </c>
      <c r="E32" s="6">
        <v>33271</v>
      </c>
      <c r="F32" s="17"/>
    </row>
    <row r="33" spans="1:6" s="11" customFormat="1" ht="15.75" x14ac:dyDescent="0.25">
      <c r="A33" s="8"/>
      <c r="B33" s="8"/>
      <c r="C33" s="10">
        <v>110600</v>
      </c>
      <c r="D33" s="27" t="s">
        <v>12</v>
      </c>
      <c r="E33" s="6">
        <v>1130577</v>
      </c>
      <c r="F33" s="17"/>
    </row>
    <row r="34" spans="1:6" s="11" customFormat="1" ht="15.75" x14ac:dyDescent="0.25">
      <c r="A34" s="8"/>
      <c r="B34" s="8"/>
      <c r="C34" s="10">
        <v>110700</v>
      </c>
      <c r="D34" s="27" t="s">
        <v>13</v>
      </c>
      <c r="E34" s="6">
        <f>SUM(E35:E41)</f>
        <v>796627</v>
      </c>
      <c r="F34" s="17"/>
    </row>
    <row r="35" spans="1:6" s="11" customFormat="1" ht="15.75" x14ac:dyDescent="0.25">
      <c r="A35" s="8"/>
      <c r="B35" s="8"/>
      <c r="C35" s="10">
        <v>110710</v>
      </c>
      <c r="D35" s="27" t="s">
        <v>14</v>
      </c>
      <c r="E35" s="6">
        <v>343191</v>
      </c>
      <c r="F35" s="17"/>
    </row>
    <row r="36" spans="1:6" s="11" customFormat="1" ht="15.75" x14ac:dyDescent="0.25">
      <c r="A36" s="8"/>
      <c r="B36" s="8"/>
      <c r="C36" s="10">
        <v>110720</v>
      </c>
      <c r="D36" s="27" t="s">
        <v>236</v>
      </c>
      <c r="E36" s="6">
        <v>222310</v>
      </c>
      <c r="F36" s="17"/>
    </row>
    <row r="37" spans="1:6" s="11" customFormat="1" ht="15.75" x14ac:dyDescent="0.25">
      <c r="A37" s="8"/>
      <c r="B37" s="8"/>
      <c r="C37" s="10">
        <v>110730</v>
      </c>
      <c r="D37" s="27" t="s">
        <v>15</v>
      </c>
      <c r="E37" s="6">
        <v>160785</v>
      </c>
      <c r="F37" s="17"/>
    </row>
    <row r="38" spans="1:6" s="11" customFormat="1" ht="15.75" x14ac:dyDescent="0.25">
      <c r="A38" s="8"/>
      <c r="B38" s="8"/>
      <c r="C38" s="10">
        <v>110740</v>
      </c>
      <c r="D38" s="27" t="s">
        <v>16</v>
      </c>
      <c r="E38" s="6">
        <v>32606</v>
      </c>
      <c r="F38" s="17"/>
    </row>
    <row r="39" spans="1:6" s="11" customFormat="1" ht="15.75" x14ac:dyDescent="0.25">
      <c r="A39" s="8"/>
      <c r="B39" s="8"/>
      <c r="C39" s="10">
        <v>110750</v>
      </c>
      <c r="D39" s="27" t="s">
        <v>17</v>
      </c>
      <c r="E39" s="6">
        <v>22518</v>
      </c>
      <c r="F39" s="17"/>
    </row>
    <row r="40" spans="1:6" s="11" customFormat="1" ht="15.75" x14ac:dyDescent="0.25">
      <c r="A40" s="8"/>
      <c r="B40" s="8"/>
      <c r="C40" s="10">
        <v>110760</v>
      </c>
      <c r="D40" s="27" t="s">
        <v>18</v>
      </c>
      <c r="E40" s="6">
        <v>4431</v>
      </c>
      <c r="F40" s="17"/>
    </row>
    <row r="41" spans="1:6" s="11" customFormat="1" ht="15.75" x14ac:dyDescent="0.25">
      <c r="A41" s="8"/>
      <c r="B41" s="8"/>
      <c r="C41" s="10">
        <v>110780</v>
      </c>
      <c r="D41" s="27" t="s">
        <v>19</v>
      </c>
      <c r="E41" s="6">
        <v>10786</v>
      </c>
      <c r="F41" s="17"/>
    </row>
    <row r="42" spans="1:6" s="11" customFormat="1" ht="15.75" x14ac:dyDescent="0.25">
      <c r="A42" s="8"/>
      <c r="B42" s="8"/>
      <c r="C42" s="10">
        <v>111000</v>
      </c>
      <c r="D42" s="27" t="s">
        <v>20</v>
      </c>
      <c r="E42" s="6">
        <f>SUM(E43:E52)</f>
        <v>1719467</v>
      </c>
      <c r="F42" s="17"/>
    </row>
    <row r="43" spans="1:6" s="11" customFormat="1" ht="15.75" x14ac:dyDescent="0.25">
      <c r="A43" s="8"/>
      <c r="B43" s="8"/>
      <c r="C43" s="10">
        <v>111020</v>
      </c>
      <c r="D43" s="27" t="s">
        <v>21</v>
      </c>
      <c r="E43" s="6">
        <v>225000</v>
      </c>
      <c r="F43" s="17"/>
    </row>
    <row r="44" spans="1:6" s="11" customFormat="1" ht="15.75" x14ac:dyDescent="0.25">
      <c r="A44" s="8"/>
      <c r="B44" s="8"/>
      <c r="C44" s="10">
        <v>111030</v>
      </c>
      <c r="D44" s="27" t="s">
        <v>22</v>
      </c>
      <c r="E44" s="6">
        <v>45287</v>
      </c>
      <c r="F44" s="17"/>
    </row>
    <row r="45" spans="1:6" s="11" customFormat="1" ht="15.75" x14ac:dyDescent="0.25">
      <c r="A45" s="8"/>
      <c r="B45" s="8"/>
      <c r="C45" s="10">
        <v>111042</v>
      </c>
      <c r="D45" s="27" t="s">
        <v>23</v>
      </c>
      <c r="E45" s="6">
        <v>50024</v>
      </c>
      <c r="F45" s="17"/>
    </row>
    <row r="46" spans="1:6" s="11" customFormat="1" ht="17.25" customHeight="1" x14ac:dyDescent="0.25">
      <c r="A46" s="8"/>
      <c r="B46" s="8"/>
      <c r="C46" s="10" t="s">
        <v>167</v>
      </c>
      <c r="D46" s="27" t="s">
        <v>168</v>
      </c>
      <c r="E46" s="6">
        <v>51000</v>
      </c>
      <c r="F46" s="17"/>
    </row>
    <row r="47" spans="1:6" s="11" customFormat="1" ht="15.75" x14ac:dyDescent="0.25">
      <c r="A47" s="8"/>
      <c r="B47" s="8"/>
      <c r="C47" s="10">
        <v>111044</v>
      </c>
      <c r="D47" s="27" t="s">
        <v>24</v>
      </c>
      <c r="E47" s="6">
        <v>10000</v>
      </c>
      <c r="F47" s="17"/>
    </row>
    <row r="48" spans="1:6" s="11" customFormat="1" ht="15.75" x14ac:dyDescent="0.25">
      <c r="A48" s="8"/>
      <c r="B48" s="8"/>
      <c r="C48" s="10">
        <v>111045</v>
      </c>
      <c r="D48" s="27" t="s">
        <v>25</v>
      </c>
      <c r="E48" s="6">
        <v>500000</v>
      </c>
      <c r="F48" s="17"/>
    </row>
    <row r="49" spans="1:6" s="11" customFormat="1" ht="15.75" x14ac:dyDescent="0.25">
      <c r="A49" s="8"/>
      <c r="B49" s="8"/>
      <c r="C49" s="10">
        <v>111046</v>
      </c>
      <c r="D49" s="27" t="s">
        <v>26</v>
      </c>
      <c r="E49" s="6">
        <v>5238</v>
      </c>
      <c r="F49" s="17"/>
    </row>
    <row r="50" spans="1:6" s="11" customFormat="1" ht="15.75" x14ac:dyDescent="0.25">
      <c r="A50" s="8"/>
      <c r="B50" s="8"/>
      <c r="C50" s="10">
        <v>111050</v>
      </c>
      <c r="D50" s="27" t="s">
        <v>27</v>
      </c>
      <c r="E50" s="6">
        <v>245851</v>
      </c>
      <c r="F50" s="17"/>
    </row>
    <row r="51" spans="1:6" s="11" customFormat="1" ht="15.75" x14ac:dyDescent="0.25">
      <c r="A51" s="8"/>
      <c r="B51" s="8"/>
      <c r="C51" s="10" t="s">
        <v>158</v>
      </c>
      <c r="D51" s="27" t="s">
        <v>159</v>
      </c>
      <c r="E51" s="6">
        <v>300000</v>
      </c>
      <c r="F51" s="17"/>
    </row>
    <row r="52" spans="1:6" s="11" customFormat="1" ht="15.75" x14ac:dyDescent="0.25">
      <c r="A52" s="8"/>
      <c r="B52" s="8"/>
      <c r="C52" s="10">
        <v>111070</v>
      </c>
      <c r="D52" s="27" t="s">
        <v>28</v>
      </c>
      <c r="E52" s="6">
        <v>287067</v>
      </c>
      <c r="F52" s="17"/>
    </row>
    <row r="53" spans="1:6" s="11" customFormat="1" ht="15.75" x14ac:dyDescent="0.25">
      <c r="A53" s="8"/>
      <c r="B53" s="8"/>
      <c r="C53" s="10">
        <v>130650</v>
      </c>
      <c r="D53" s="27" t="s">
        <v>29</v>
      </c>
      <c r="E53" s="6">
        <v>3332</v>
      </c>
      <c r="F53" s="17"/>
    </row>
    <row r="54" spans="1:6" s="11" customFormat="1" ht="31.5" x14ac:dyDescent="0.25">
      <c r="A54" s="8"/>
      <c r="B54" s="8"/>
      <c r="C54" s="10">
        <v>140000</v>
      </c>
      <c r="D54" s="27" t="s">
        <v>32</v>
      </c>
      <c r="E54" s="6">
        <f>E55+E65+E72+E71</f>
        <v>12852697</v>
      </c>
      <c r="F54" s="17"/>
    </row>
    <row r="55" spans="1:6" s="11" customFormat="1" ht="15.75" x14ac:dyDescent="0.25">
      <c r="A55" s="8"/>
      <c r="B55" s="8"/>
      <c r="C55" s="10">
        <v>140200</v>
      </c>
      <c r="D55" s="27" t="s">
        <v>33</v>
      </c>
      <c r="E55" s="6">
        <f>E56+E57+E60+E61+E62</f>
        <v>2465353</v>
      </c>
      <c r="F55" s="17"/>
    </row>
    <row r="56" spans="1:6" s="11" customFormat="1" ht="15.75" x14ac:dyDescent="0.25">
      <c r="A56" s="8"/>
      <c r="B56" s="8"/>
      <c r="C56" s="10">
        <v>140210</v>
      </c>
      <c r="D56" s="27" t="s">
        <v>34</v>
      </c>
      <c r="E56" s="6">
        <v>263062</v>
      </c>
      <c r="F56" s="17"/>
    </row>
    <row r="57" spans="1:6" s="11" customFormat="1" ht="15.75" x14ac:dyDescent="0.25">
      <c r="A57" s="8"/>
      <c r="B57" s="8"/>
      <c r="C57" s="10">
        <v>140220</v>
      </c>
      <c r="D57" s="27" t="s">
        <v>35</v>
      </c>
      <c r="E57" s="6">
        <f>SUM(E58:E59)</f>
        <v>186653</v>
      </c>
      <c r="F57" s="17"/>
    </row>
    <row r="58" spans="1:6" s="11" customFormat="1" ht="31.5" x14ac:dyDescent="0.25">
      <c r="A58" s="8"/>
      <c r="B58" s="8"/>
      <c r="C58" s="10">
        <v>140221</v>
      </c>
      <c r="D58" s="27" t="s">
        <v>36</v>
      </c>
      <c r="E58" s="6">
        <f>70702+67874</f>
        <v>138576</v>
      </c>
      <c r="F58" s="17"/>
    </row>
    <row r="59" spans="1:6" s="11" customFormat="1" ht="15.75" x14ac:dyDescent="0.25">
      <c r="A59" s="8"/>
      <c r="B59" s="8"/>
      <c r="C59" s="10">
        <v>140222</v>
      </c>
      <c r="D59" s="27" t="s">
        <v>37</v>
      </c>
      <c r="E59" s="6">
        <v>48077</v>
      </c>
      <c r="F59" s="17"/>
    </row>
    <row r="60" spans="1:6" s="11" customFormat="1" ht="15.75" x14ac:dyDescent="0.25">
      <c r="A60" s="8"/>
      <c r="B60" s="8"/>
      <c r="C60" s="10">
        <v>140230</v>
      </c>
      <c r="D60" s="27" t="s">
        <v>38</v>
      </c>
      <c r="E60" s="6">
        <v>823548</v>
      </c>
      <c r="F60" s="17"/>
    </row>
    <row r="61" spans="1:6" s="11" customFormat="1" ht="15.75" x14ac:dyDescent="0.25">
      <c r="A61" s="8"/>
      <c r="B61" s="8"/>
      <c r="C61" s="10">
        <v>140240</v>
      </c>
      <c r="D61" s="27" t="s">
        <v>39</v>
      </c>
      <c r="E61" s="6">
        <f>1007690+175000</f>
        <v>1182690</v>
      </c>
      <c r="F61" s="17"/>
    </row>
    <row r="62" spans="1:6" s="11" customFormat="1" ht="15.75" x14ac:dyDescent="0.25">
      <c r="A62" s="8"/>
      <c r="B62" s="8"/>
      <c r="C62" s="10">
        <v>140250</v>
      </c>
      <c r="D62" s="27" t="s">
        <v>40</v>
      </c>
      <c r="E62" s="6">
        <f>SUM(E63:E64)</f>
        <v>9400</v>
      </c>
      <c r="F62" s="17"/>
    </row>
    <row r="63" spans="1:6" s="11" customFormat="1" ht="15.75" x14ac:dyDescent="0.25">
      <c r="A63" s="8"/>
      <c r="B63" s="8"/>
      <c r="C63" s="10">
        <v>140251</v>
      </c>
      <c r="D63" s="27" t="s">
        <v>41</v>
      </c>
      <c r="E63" s="6">
        <v>7400</v>
      </c>
      <c r="F63" s="17"/>
    </row>
    <row r="64" spans="1:6" s="11" customFormat="1" ht="15.75" x14ac:dyDescent="0.25">
      <c r="A64" s="8"/>
      <c r="B64" s="8"/>
      <c r="C64" s="10">
        <v>140252</v>
      </c>
      <c r="D64" s="27" t="s">
        <v>42</v>
      </c>
      <c r="E64" s="6">
        <v>2000</v>
      </c>
      <c r="F64" s="17"/>
    </row>
    <row r="65" spans="1:6" s="11" customFormat="1" ht="15.75" x14ac:dyDescent="0.25">
      <c r="A65" s="8"/>
      <c r="B65" s="8"/>
      <c r="C65" s="10">
        <v>140400</v>
      </c>
      <c r="D65" s="27" t="s">
        <v>43</v>
      </c>
      <c r="E65" s="6">
        <f>SUM(E66:E68)+E69</f>
        <v>10379344</v>
      </c>
      <c r="F65" s="17"/>
    </row>
    <row r="66" spans="1:6" s="11" customFormat="1" ht="15.75" x14ac:dyDescent="0.25">
      <c r="A66" s="8"/>
      <c r="B66" s="8"/>
      <c r="C66" s="10">
        <v>140410</v>
      </c>
      <c r="D66" s="27" t="s">
        <v>44</v>
      </c>
      <c r="E66" s="6">
        <f>10450297-198000</f>
        <v>10252297</v>
      </c>
      <c r="F66" s="17"/>
    </row>
    <row r="67" spans="1:6" s="11" customFormat="1" ht="15.75" x14ac:dyDescent="0.25">
      <c r="A67" s="8"/>
      <c r="B67" s="8"/>
      <c r="C67" s="10">
        <v>140420</v>
      </c>
      <c r="D67" s="27" t="s">
        <v>45</v>
      </c>
      <c r="E67" s="6">
        <v>79674</v>
      </c>
      <c r="F67" s="17"/>
    </row>
    <row r="68" spans="1:6" s="11" customFormat="1" ht="15.75" x14ac:dyDescent="0.25">
      <c r="A68" s="8"/>
      <c r="B68" s="8"/>
      <c r="C68" s="10">
        <v>140440</v>
      </c>
      <c r="D68" s="27" t="s">
        <v>5</v>
      </c>
      <c r="E68" s="6">
        <v>5500</v>
      </c>
      <c r="F68" s="17"/>
    </row>
    <row r="69" spans="1:6" s="11" customFormat="1" ht="15.75" x14ac:dyDescent="0.25">
      <c r="A69" s="8"/>
      <c r="B69" s="8"/>
      <c r="C69" s="10">
        <v>140450</v>
      </c>
      <c r="D69" s="27" t="s">
        <v>46</v>
      </c>
      <c r="E69" s="6">
        <f>E70</f>
        <v>41873</v>
      </c>
      <c r="F69" s="17"/>
    </row>
    <row r="70" spans="1:6" s="11" customFormat="1" ht="15.75" x14ac:dyDescent="0.25">
      <c r="A70" s="8"/>
      <c r="B70" s="8"/>
      <c r="C70" s="10">
        <v>140451</v>
      </c>
      <c r="D70" s="27" t="s">
        <v>47</v>
      </c>
      <c r="E70" s="6">
        <f>18873+23000</f>
        <v>41873</v>
      </c>
      <c r="F70" s="17"/>
    </row>
    <row r="71" spans="1:6" s="11" customFormat="1" ht="15.75" x14ac:dyDescent="0.25">
      <c r="A71" s="8"/>
      <c r="B71" s="8"/>
      <c r="C71" s="10" t="s">
        <v>154</v>
      </c>
      <c r="D71" s="27" t="s">
        <v>48</v>
      </c>
      <c r="E71" s="6">
        <v>0</v>
      </c>
      <c r="F71" s="17"/>
    </row>
    <row r="72" spans="1:6" s="11" customFormat="1" ht="15.75" x14ac:dyDescent="0.25">
      <c r="A72" s="8"/>
      <c r="B72" s="8"/>
      <c r="C72" s="10">
        <v>140900</v>
      </c>
      <c r="D72" s="27" t="s">
        <v>49</v>
      </c>
      <c r="E72" s="6">
        <v>8000</v>
      </c>
      <c r="F72" s="17"/>
    </row>
    <row r="73" spans="1:6" s="11" customFormat="1" ht="47.25" x14ac:dyDescent="0.25">
      <c r="A73" s="8"/>
      <c r="B73" s="8"/>
      <c r="C73" s="10">
        <v>150000</v>
      </c>
      <c r="D73" s="27" t="s">
        <v>50</v>
      </c>
      <c r="E73" s="6">
        <f>E74+E90+E95</f>
        <v>341869219</v>
      </c>
      <c r="F73" s="17"/>
    </row>
    <row r="74" spans="1:6" s="11" customFormat="1" ht="31.5" x14ac:dyDescent="0.25">
      <c r="A74" s="8"/>
      <c r="B74" s="8"/>
      <c r="C74" s="10">
        <v>151000</v>
      </c>
      <c r="D74" s="27" t="s">
        <v>51</v>
      </c>
      <c r="E74" s="6">
        <f>E75+E78+E81+E84+E86+E87</f>
        <v>201715358</v>
      </c>
      <c r="F74" s="17"/>
    </row>
    <row r="75" spans="1:6" s="11" customFormat="1" ht="31.5" x14ac:dyDescent="0.25">
      <c r="A75" s="8"/>
      <c r="B75" s="8"/>
      <c r="C75" s="10">
        <v>151100</v>
      </c>
      <c r="D75" s="27" t="s">
        <v>52</v>
      </c>
      <c r="E75" s="6">
        <f>E76+E77</f>
        <v>187100472</v>
      </c>
      <c r="F75" s="17"/>
    </row>
    <row r="76" spans="1:6" s="11" customFormat="1" ht="31.5" x14ac:dyDescent="0.25">
      <c r="A76" s="8"/>
      <c r="B76" s="8"/>
      <c r="C76" s="10">
        <v>151110</v>
      </c>
      <c r="D76" s="27" t="s">
        <v>53</v>
      </c>
      <c r="E76" s="6">
        <v>119872521</v>
      </c>
      <c r="F76" s="17"/>
    </row>
    <row r="77" spans="1:6" s="11" customFormat="1" ht="31.5" x14ac:dyDescent="0.25">
      <c r="A77" s="8"/>
      <c r="B77" s="8"/>
      <c r="C77" s="10">
        <v>151120</v>
      </c>
      <c r="D77" s="27" t="s">
        <v>54</v>
      </c>
      <c r="E77" s="6">
        <v>67227951</v>
      </c>
      <c r="F77" s="17"/>
    </row>
    <row r="78" spans="1:6" s="11" customFormat="1" ht="31.5" x14ac:dyDescent="0.25">
      <c r="A78" s="8"/>
      <c r="B78" s="8"/>
      <c r="C78" s="10">
        <v>151200</v>
      </c>
      <c r="D78" s="27" t="s">
        <v>55</v>
      </c>
      <c r="E78" s="6">
        <f>E79+E80</f>
        <v>14185280</v>
      </c>
      <c r="F78" s="17"/>
    </row>
    <row r="79" spans="1:6" s="11" customFormat="1" ht="15.75" x14ac:dyDescent="0.25">
      <c r="A79" s="8"/>
      <c r="B79" s="8"/>
      <c r="C79" s="10">
        <v>151210</v>
      </c>
      <c r="D79" s="27" t="s">
        <v>56</v>
      </c>
      <c r="E79" s="6">
        <v>3996000</v>
      </c>
      <c r="F79" s="17"/>
    </row>
    <row r="80" spans="1:6" s="11" customFormat="1" ht="15.75" x14ac:dyDescent="0.25">
      <c r="A80" s="8"/>
      <c r="B80" s="8"/>
      <c r="C80" s="10">
        <v>151220</v>
      </c>
      <c r="D80" s="27" t="s">
        <v>57</v>
      </c>
      <c r="E80" s="6">
        <v>10189280</v>
      </c>
      <c r="F80" s="17"/>
    </row>
    <row r="81" spans="1:6" s="11" customFormat="1" ht="15.75" x14ac:dyDescent="0.25">
      <c r="A81" s="8"/>
      <c r="B81" s="8"/>
      <c r="C81" s="10">
        <v>151300</v>
      </c>
      <c r="D81" s="27" t="s">
        <v>58</v>
      </c>
      <c r="E81" s="6">
        <f>SUM(E82:E83)</f>
        <v>0</v>
      </c>
      <c r="F81" s="17"/>
    </row>
    <row r="82" spans="1:6" s="11" customFormat="1" ht="15.75" x14ac:dyDescent="0.25">
      <c r="A82" s="8"/>
      <c r="B82" s="8"/>
      <c r="C82" s="10">
        <v>151310</v>
      </c>
      <c r="D82" s="27" t="s">
        <v>59</v>
      </c>
      <c r="E82" s="6">
        <v>0</v>
      </c>
      <c r="F82" s="17"/>
    </row>
    <row r="83" spans="1:6" s="11" customFormat="1" ht="15.75" x14ac:dyDescent="0.25">
      <c r="A83" s="8"/>
      <c r="B83" s="8"/>
      <c r="C83" s="10">
        <v>151320</v>
      </c>
      <c r="D83" s="27" t="s">
        <v>60</v>
      </c>
      <c r="E83" s="6">
        <v>0</v>
      </c>
      <c r="F83" s="17"/>
    </row>
    <row r="84" spans="1:6" s="11" customFormat="1" ht="31.5" customHeight="1" x14ac:dyDescent="0.25">
      <c r="A84" s="8"/>
      <c r="B84" s="8"/>
      <c r="C84" s="10">
        <v>151400</v>
      </c>
      <c r="D84" s="27" t="s">
        <v>61</v>
      </c>
      <c r="E84" s="6">
        <f>E85</f>
        <v>200606</v>
      </c>
      <c r="F84" s="17"/>
    </row>
    <row r="85" spans="1:6" s="11" customFormat="1" ht="31.5" x14ac:dyDescent="0.25">
      <c r="A85" s="8"/>
      <c r="B85" s="8"/>
      <c r="C85" s="10">
        <v>151420</v>
      </c>
      <c r="D85" s="27" t="s">
        <v>62</v>
      </c>
      <c r="E85" s="6">
        <v>200606</v>
      </c>
      <c r="F85" s="17"/>
    </row>
    <row r="86" spans="1:6" s="11" customFormat="1" ht="65.25" customHeight="1" x14ac:dyDescent="0.25">
      <c r="A86" s="8"/>
      <c r="B86" s="8"/>
      <c r="C86" s="10">
        <v>151500</v>
      </c>
      <c r="D86" s="27" t="s">
        <v>63</v>
      </c>
      <c r="E86" s="6">
        <v>150000</v>
      </c>
      <c r="F86" s="17"/>
    </row>
    <row r="87" spans="1:6" s="11" customFormat="1" ht="15.75" x14ac:dyDescent="0.25">
      <c r="A87" s="8"/>
      <c r="B87" s="8"/>
      <c r="C87" s="10">
        <v>151600</v>
      </c>
      <c r="D87" s="27" t="s">
        <v>48</v>
      </c>
      <c r="E87" s="6">
        <f>E88</f>
        <v>79000</v>
      </c>
      <c r="F87" s="17"/>
    </row>
    <row r="88" spans="1:6" s="11" customFormat="1" ht="15.75" x14ac:dyDescent="0.25">
      <c r="A88" s="8"/>
      <c r="B88" s="8"/>
      <c r="C88" s="10">
        <v>151630</v>
      </c>
      <c r="D88" s="27" t="s">
        <v>64</v>
      </c>
      <c r="E88" s="6">
        <f>E89</f>
        <v>79000</v>
      </c>
      <c r="F88" s="17"/>
    </row>
    <row r="89" spans="1:6" s="11" customFormat="1" ht="15.75" x14ac:dyDescent="0.25">
      <c r="A89" s="8"/>
      <c r="B89" s="8"/>
      <c r="C89" s="10">
        <v>151631</v>
      </c>
      <c r="D89" s="27" t="s">
        <v>65</v>
      </c>
      <c r="E89" s="6">
        <v>79000</v>
      </c>
      <c r="F89" s="17"/>
    </row>
    <row r="90" spans="1:6" s="11" customFormat="1" ht="21" customHeight="1" x14ac:dyDescent="0.25">
      <c r="A90" s="8"/>
      <c r="B90" s="8"/>
      <c r="C90" s="10">
        <v>152000</v>
      </c>
      <c r="D90" s="27" t="s">
        <v>66</v>
      </c>
      <c r="E90" s="6">
        <f>SUM(E91:E94)</f>
        <v>48636552</v>
      </c>
      <c r="F90" s="17"/>
    </row>
    <row r="91" spans="1:6" s="11" customFormat="1" ht="31.5" x14ac:dyDescent="0.25">
      <c r="A91" s="8"/>
      <c r="B91" s="8"/>
      <c r="C91" s="10">
        <v>152100</v>
      </c>
      <c r="D91" s="27" t="s">
        <v>67</v>
      </c>
      <c r="E91" s="6">
        <v>8845164</v>
      </c>
      <c r="F91" s="17"/>
    </row>
    <row r="92" spans="1:6" s="11" customFormat="1" ht="38.25" customHeight="1" x14ac:dyDescent="0.25">
      <c r="A92" s="8"/>
      <c r="B92" s="8"/>
      <c r="C92" s="10">
        <v>152200</v>
      </c>
      <c r="D92" s="27" t="s">
        <v>68</v>
      </c>
      <c r="E92" s="6">
        <v>0</v>
      </c>
      <c r="F92" s="17"/>
    </row>
    <row r="93" spans="1:6" s="11" customFormat="1" ht="39.75" customHeight="1" x14ac:dyDescent="0.25">
      <c r="A93" s="8"/>
      <c r="B93" s="8"/>
      <c r="C93" s="10">
        <v>152300</v>
      </c>
      <c r="D93" s="27" t="s">
        <v>215</v>
      </c>
      <c r="E93" s="6">
        <v>35560540</v>
      </c>
      <c r="F93" s="17"/>
    </row>
    <row r="94" spans="1:6" s="11" customFormat="1" ht="15.75" x14ac:dyDescent="0.25">
      <c r="A94" s="8"/>
      <c r="B94" s="8"/>
      <c r="C94" s="10" t="s">
        <v>209</v>
      </c>
      <c r="D94" s="27" t="s">
        <v>210</v>
      </c>
      <c r="E94" s="6">
        <f>4101595+129253</f>
        <v>4230848</v>
      </c>
      <c r="F94" s="17"/>
    </row>
    <row r="95" spans="1:6" s="11" customFormat="1" ht="31.5" x14ac:dyDescent="0.25">
      <c r="A95" s="8"/>
      <c r="B95" s="8"/>
      <c r="C95" s="10">
        <v>153000</v>
      </c>
      <c r="D95" s="27" t="s">
        <v>69</v>
      </c>
      <c r="E95" s="6">
        <f>E96+E100+E101+E102+E103+E104+E113</f>
        <v>91517309</v>
      </c>
      <c r="F95" s="17"/>
    </row>
    <row r="96" spans="1:6" s="11" customFormat="1" ht="31.5" x14ac:dyDescent="0.25">
      <c r="A96" s="8"/>
      <c r="B96" s="8"/>
      <c r="C96" s="10">
        <v>153100</v>
      </c>
      <c r="D96" s="27" t="s">
        <v>70</v>
      </c>
      <c r="E96" s="6">
        <f>E97+E98+E99</f>
        <v>66125845</v>
      </c>
      <c r="F96" s="17"/>
    </row>
    <row r="97" spans="1:6" s="11" customFormat="1" ht="15.75" x14ac:dyDescent="0.25">
      <c r="A97" s="8"/>
      <c r="B97" s="8"/>
      <c r="C97" s="10">
        <v>153110</v>
      </c>
      <c r="D97" s="27" t="s">
        <v>71</v>
      </c>
      <c r="E97" s="6">
        <v>2121170</v>
      </c>
      <c r="F97" s="17"/>
    </row>
    <row r="98" spans="1:6" s="11" customFormat="1" ht="31.5" x14ac:dyDescent="0.25">
      <c r="A98" s="8"/>
      <c r="B98" s="8"/>
      <c r="C98" s="10">
        <v>153120</v>
      </c>
      <c r="D98" s="27" t="s">
        <v>72</v>
      </c>
      <c r="E98" s="6">
        <v>28615</v>
      </c>
      <c r="F98" s="17"/>
    </row>
    <row r="99" spans="1:6" s="11" customFormat="1" ht="24.75" customHeight="1" x14ac:dyDescent="0.25">
      <c r="A99" s="8"/>
      <c r="B99" s="8"/>
      <c r="C99" s="10">
        <v>153130</v>
      </c>
      <c r="D99" s="27" t="s">
        <v>73</v>
      </c>
      <c r="E99" s="6">
        <v>63976060</v>
      </c>
      <c r="F99" s="17"/>
    </row>
    <row r="100" spans="1:6" s="11" customFormat="1" ht="15.75" x14ac:dyDescent="0.25">
      <c r="A100" s="8"/>
      <c r="B100" s="8"/>
      <c r="C100" s="10">
        <v>153200</v>
      </c>
      <c r="D100" s="27" t="s">
        <v>74</v>
      </c>
      <c r="E100" s="6">
        <f>327078+5000</f>
        <v>332078</v>
      </c>
      <c r="F100" s="17"/>
    </row>
    <row r="101" spans="1:6" s="11" customFormat="1" ht="23.25" customHeight="1" x14ac:dyDescent="0.25">
      <c r="A101" s="8"/>
      <c r="B101" s="8"/>
      <c r="C101" s="10">
        <v>153300</v>
      </c>
      <c r="D101" s="27" t="s">
        <v>75</v>
      </c>
      <c r="E101" s="6">
        <v>929260</v>
      </c>
      <c r="F101" s="17"/>
    </row>
    <row r="102" spans="1:6" s="11" customFormat="1" ht="31.5" x14ac:dyDescent="0.25">
      <c r="A102" s="8"/>
      <c r="B102" s="8"/>
      <c r="C102" s="10">
        <v>153400</v>
      </c>
      <c r="D102" s="27" t="s">
        <v>76</v>
      </c>
      <c r="E102" s="6">
        <v>12416</v>
      </c>
      <c r="F102" s="17"/>
    </row>
    <row r="103" spans="1:6" s="11" customFormat="1" ht="15.75" x14ac:dyDescent="0.25">
      <c r="A103" s="8"/>
      <c r="B103" s="8"/>
      <c r="C103" s="10">
        <v>153500</v>
      </c>
      <c r="D103" s="27" t="s">
        <v>77</v>
      </c>
      <c r="E103" s="6">
        <v>379728</v>
      </c>
      <c r="F103" s="17"/>
    </row>
    <row r="104" spans="1:6" s="11" customFormat="1" ht="48.75" customHeight="1" x14ac:dyDescent="0.25">
      <c r="A104" s="8"/>
      <c r="B104" s="8"/>
      <c r="C104" s="10">
        <v>153600</v>
      </c>
      <c r="D104" s="27" t="s">
        <v>78</v>
      </c>
      <c r="E104" s="6">
        <f>E105+E106+E107+E108+E109+E110+E111+E112</f>
        <v>5705267</v>
      </c>
      <c r="F104" s="17"/>
    </row>
    <row r="105" spans="1:6" s="11" customFormat="1" ht="15.75" x14ac:dyDescent="0.25">
      <c r="A105" s="8"/>
      <c r="B105" s="8"/>
      <c r="C105" s="10">
        <v>153610</v>
      </c>
      <c r="D105" s="27" t="s">
        <v>79</v>
      </c>
      <c r="E105" s="6">
        <v>18204</v>
      </c>
      <c r="F105" s="17"/>
    </row>
    <row r="106" spans="1:6" s="11" customFormat="1" ht="47.25" x14ac:dyDescent="0.25">
      <c r="A106" s="8"/>
      <c r="B106" s="8"/>
      <c r="C106" s="10">
        <v>153620</v>
      </c>
      <c r="D106" s="27" t="s">
        <v>80</v>
      </c>
      <c r="E106" s="6">
        <v>0</v>
      </c>
      <c r="F106" s="17"/>
    </row>
    <row r="107" spans="1:6" s="11" customFormat="1" ht="33.75" customHeight="1" x14ac:dyDescent="0.25">
      <c r="A107" s="8"/>
      <c r="B107" s="8"/>
      <c r="C107" s="10">
        <v>153630</v>
      </c>
      <c r="D107" s="27" t="s">
        <v>263</v>
      </c>
      <c r="E107" s="6">
        <f>4977845-30000</f>
        <v>4947845</v>
      </c>
      <c r="F107" s="17"/>
    </row>
    <row r="108" spans="1:6" s="11" customFormat="1" ht="31.5" x14ac:dyDescent="0.25">
      <c r="A108" s="8"/>
      <c r="B108" s="8"/>
      <c r="C108" s="10">
        <v>153640</v>
      </c>
      <c r="D108" s="27" t="s">
        <v>81</v>
      </c>
      <c r="E108" s="6">
        <f>594000+25000</f>
        <v>619000</v>
      </c>
      <c r="F108" s="17"/>
    </row>
    <row r="109" spans="1:6" s="11" customFormat="1" ht="31.5" x14ac:dyDescent="0.25">
      <c r="A109" s="8"/>
      <c r="B109" s="8"/>
      <c r="C109" s="10">
        <v>153650</v>
      </c>
      <c r="D109" s="27" t="s">
        <v>82</v>
      </c>
      <c r="E109" s="6">
        <v>10084</v>
      </c>
      <c r="F109" s="17"/>
    </row>
    <row r="110" spans="1:6" s="11" customFormat="1" ht="15.75" customHeight="1" x14ac:dyDescent="0.25">
      <c r="A110" s="8"/>
      <c r="B110" s="8"/>
      <c r="C110" s="10">
        <v>153670</v>
      </c>
      <c r="D110" s="27" t="s">
        <v>83</v>
      </c>
      <c r="E110" s="6">
        <v>0</v>
      </c>
      <c r="F110" s="17"/>
    </row>
    <row r="111" spans="1:6" s="11" customFormat="1" ht="15.75" x14ac:dyDescent="0.25">
      <c r="A111" s="8"/>
      <c r="B111" s="8"/>
      <c r="C111" s="10">
        <v>153680</v>
      </c>
      <c r="D111" s="27" t="s">
        <v>84</v>
      </c>
      <c r="E111" s="6">
        <v>78190</v>
      </c>
      <c r="F111" s="17"/>
    </row>
    <row r="112" spans="1:6" s="11" customFormat="1" ht="15.75" x14ac:dyDescent="0.25">
      <c r="A112" s="8"/>
      <c r="B112" s="8"/>
      <c r="C112" s="10">
        <v>153690</v>
      </c>
      <c r="D112" s="27" t="s">
        <v>85</v>
      </c>
      <c r="E112" s="6">
        <v>31944</v>
      </c>
      <c r="F112" s="17"/>
    </row>
    <row r="113" spans="1:6" s="11" customFormat="1" ht="15.75" x14ac:dyDescent="0.25">
      <c r="A113" s="8"/>
      <c r="B113" s="8"/>
      <c r="C113" s="10" t="s">
        <v>157</v>
      </c>
      <c r="D113" s="27" t="s">
        <v>264</v>
      </c>
      <c r="E113" s="6">
        <f>7344840+11151120+2619000+5917755-8000000-1000000</f>
        <v>18032715</v>
      </c>
      <c r="F113" s="17"/>
    </row>
    <row r="114" spans="1:6" s="11" customFormat="1" ht="31.5" x14ac:dyDescent="0.25">
      <c r="A114" s="8"/>
      <c r="B114" s="8"/>
      <c r="C114" s="10">
        <v>160000</v>
      </c>
      <c r="D114" s="27" t="s">
        <v>86</v>
      </c>
      <c r="E114" s="6">
        <f>E115+E129+E149+E191+E219+E224+E228+E231+E234</f>
        <v>2121776076</v>
      </c>
      <c r="F114" s="17"/>
    </row>
    <row r="115" spans="1:6" s="12" customFormat="1" ht="21.75" customHeight="1" x14ac:dyDescent="0.25">
      <c r="A115" s="8"/>
      <c r="B115" s="8"/>
      <c r="C115" s="10">
        <v>160100</v>
      </c>
      <c r="D115" s="27" t="s">
        <v>180</v>
      </c>
      <c r="E115" s="6">
        <f>E116+E117+E120+E121+E122</f>
        <v>1686604624</v>
      </c>
      <c r="F115" s="17"/>
    </row>
    <row r="116" spans="1:6" s="11" customFormat="1" ht="15.75" x14ac:dyDescent="0.25">
      <c r="A116" s="8"/>
      <c r="B116" s="8"/>
      <c r="C116" s="10">
        <v>160110</v>
      </c>
      <c r="D116" s="27" t="s">
        <v>87</v>
      </c>
      <c r="E116" s="6">
        <f>1348607413+23848049</f>
        <v>1372455462</v>
      </c>
      <c r="F116" s="17"/>
    </row>
    <row r="117" spans="1:6" s="11" customFormat="1" ht="15.75" x14ac:dyDescent="0.25">
      <c r="A117" s="8"/>
      <c r="B117" s="8"/>
      <c r="C117" s="10">
        <v>160120</v>
      </c>
      <c r="D117" s="27" t="s">
        <v>88</v>
      </c>
      <c r="E117" s="6">
        <f>E118+E119</f>
        <v>163420612</v>
      </c>
      <c r="F117" s="17"/>
    </row>
    <row r="118" spans="1:6" s="11" customFormat="1" ht="31.5" x14ac:dyDescent="0.25">
      <c r="A118" s="8"/>
      <c r="B118" s="8"/>
      <c r="C118" s="10">
        <v>160121</v>
      </c>
      <c r="D118" s="27" t="s">
        <v>181</v>
      </c>
      <c r="E118" s="6">
        <f>157212731+2780065</f>
        <v>159992796</v>
      </c>
      <c r="F118" s="17"/>
    </row>
    <row r="119" spans="1:6" s="11" customFormat="1" ht="33.75" customHeight="1" x14ac:dyDescent="0.25">
      <c r="A119" s="8"/>
      <c r="B119" s="8"/>
      <c r="C119" s="10">
        <v>160122</v>
      </c>
      <c r="D119" s="27" t="s">
        <v>182</v>
      </c>
      <c r="E119" s="6">
        <f>3368254+59562</f>
        <v>3427816</v>
      </c>
      <c r="F119" s="17"/>
    </row>
    <row r="120" spans="1:6" s="11" customFormat="1" ht="20.25" customHeight="1" x14ac:dyDescent="0.25">
      <c r="A120" s="8"/>
      <c r="B120" s="8"/>
      <c r="C120" s="10">
        <v>160130</v>
      </c>
      <c r="D120" s="27" t="s">
        <v>89</v>
      </c>
      <c r="E120" s="6">
        <f>142003978+2511122</f>
        <v>144515100</v>
      </c>
      <c r="F120" s="17"/>
    </row>
    <row r="121" spans="1:6" s="11" customFormat="1" ht="15.75" x14ac:dyDescent="0.25">
      <c r="A121" s="8"/>
      <c r="B121" s="8"/>
      <c r="C121" s="10">
        <v>160140</v>
      </c>
      <c r="D121" s="27" t="s">
        <v>90</v>
      </c>
      <c r="E121" s="6">
        <f>793882+14038</f>
        <v>807920</v>
      </c>
      <c r="F121" s="17"/>
    </row>
    <row r="122" spans="1:6" s="11" customFormat="1" ht="63" x14ac:dyDescent="0.25">
      <c r="A122" s="8"/>
      <c r="B122" s="8"/>
      <c r="C122" s="10">
        <v>160150</v>
      </c>
      <c r="D122" s="27" t="s">
        <v>204</v>
      </c>
      <c r="E122" s="6">
        <f>E123+E124+E125+E126+E127+E128</f>
        <v>5405530</v>
      </c>
      <c r="F122" s="17"/>
    </row>
    <row r="123" spans="1:6" s="11" customFormat="1" ht="48" customHeight="1" x14ac:dyDescent="0.25">
      <c r="A123" s="8"/>
      <c r="B123" s="8"/>
      <c r="C123" s="10">
        <v>160152</v>
      </c>
      <c r="D123" s="27" t="s">
        <v>265</v>
      </c>
      <c r="E123" s="6">
        <f>239224+4230</f>
        <v>243454</v>
      </c>
      <c r="F123" s="17"/>
    </row>
    <row r="124" spans="1:6" s="11" customFormat="1" ht="33.75" customHeight="1" x14ac:dyDescent="0.25">
      <c r="A124" s="8"/>
      <c r="B124" s="8"/>
      <c r="C124" s="10">
        <v>160153</v>
      </c>
      <c r="D124" s="27" t="s">
        <v>183</v>
      </c>
      <c r="E124" s="6">
        <v>0</v>
      </c>
      <c r="F124" s="17"/>
    </row>
    <row r="125" spans="1:6" s="11" customFormat="1" ht="50.25" customHeight="1" x14ac:dyDescent="0.25">
      <c r="A125" s="8"/>
      <c r="B125" s="8"/>
      <c r="C125" s="10">
        <v>160154</v>
      </c>
      <c r="D125" s="27" t="s">
        <v>91</v>
      </c>
      <c r="E125" s="6">
        <f>1001731+17714</f>
        <v>1019445</v>
      </c>
      <c r="F125" s="17"/>
    </row>
    <row r="126" spans="1:6" s="11" customFormat="1" ht="145.5" customHeight="1" x14ac:dyDescent="0.25">
      <c r="A126" s="8"/>
      <c r="B126" s="8"/>
      <c r="C126" s="10" t="s">
        <v>152</v>
      </c>
      <c r="D126" s="27" t="s">
        <v>193</v>
      </c>
      <c r="E126" s="6">
        <f>2774257+49059</f>
        <v>2823316</v>
      </c>
      <c r="F126" s="17"/>
    </row>
    <row r="127" spans="1:6" s="11" customFormat="1" ht="174" customHeight="1" x14ac:dyDescent="0.25">
      <c r="A127" s="8"/>
      <c r="B127" s="8"/>
      <c r="C127" s="10" t="s">
        <v>162</v>
      </c>
      <c r="D127" s="27" t="s">
        <v>194</v>
      </c>
      <c r="E127" s="6">
        <f>233110+4122</f>
        <v>237232</v>
      </c>
      <c r="F127" s="17"/>
    </row>
    <row r="128" spans="1:6" s="11" customFormat="1" ht="96" customHeight="1" x14ac:dyDescent="0.25">
      <c r="A128" s="8"/>
      <c r="B128" s="8"/>
      <c r="C128" s="10" t="s">
        <v>212</v>
      </c>
      <c r="D128" s="27" t="s">
        <v>266</v>
      </c>
      <c r="E128" s="6">
        <f>1063281+18802</f>
        <v>1082083</v>
      </c>
      <c r="F128" s="17"/>
    </row>
    <row r="129" spans="1:6" s="13" customFormat="1" ht="31.5" x14ac:dyDescent="0.25">
      <c r="A129" s="8"/>
      <c r="B129" s="8"/>
      <c r="C129" s="10">
        <v>160200</v>
      </c>
      <c r="D129" s="27" t="s">
        <v>184</v>
      </c>
      <c r="E129" s="6">
        <f>E130+E132+E137+E142</f>
        <v>41011333</v>
      </c>
      <c r="F129" s="17"/>
    </row>
    <row r="130" spans="1:6" s="14" customFormat="1" ht="31.5" x14ac:dyDescent="0.25">
      <c r="A130" s="8"/>
      <c r="B130" s="8"/>
      <c r="C130" s="10">
        <v>160210</v>
      </c>
      <c r="D130" s="27" t="s">
        <v>185</v>
      </c>
      <c r="E130" s="6">
        <f>E131</f>
        <v>1859760</v>
      </c>
      <c r="F130" s="17"/>
    </row>
    <row r="131" spans="1:6" s="14" customFormat="1" ht="47.25" x14ac:dyDescent="0.25">
      <c r="A131" s="8"/>
      <c r="B131" s="8"/>
      <c r="C131" s="10">
        <v>160211</v>
      </c>
      <c r="D131" s="27" t="s">
        <v>267</v>
      </c>
      <c r="E131" s="6">
        <v>1859760</v>
      </c>
      <c r="F131" s="17"/>
    </row>
    <row r="132" spans="1:6" s="14" customFormat="1" ht="31.5" x14ac:dyDescent="0.25">
      <c r="A132" s="8"/>
      <c r="B132" s="8"/>
      <c r="C132" s="10">
        <v>160220</v>
      </c>
      <c r="D132" s="27" t="s">
        <v>92</v>
      </c>
      <c r="E132" s="6">
        <f>E133+E134+E135+E136</f>
        <v>4303249</v>
      </c>
      <c r="F132" s="17"/>
    </row>
    <row r="133" spans="1:6" s="14" customFormat="1" ht="39.75" customHeight="1" x14ac:dyDescent="0.25">
      <c r="A133" s="8"/>
      <c r="B133" s="8"/>
      <c r="C133" s="10">
        <v>160221</v>
      </c>
      <c r="D133" s="27" t="s">
        <v>169</v>
      </c>
      <c r="E133" s="6">
        <v>867133</v>
      </c>
      <c r="F133" s="17"/>
    </row>
    <row r="134" spans="1:6" s="14" customFormat="1" ht="47.25" x14ac:dyDescent="0.25">
      <c r="A134" s="8"/>
      <c r="B134" s="8"/>
      <c r="C134" s="10">
        <v>160222</v>
      </c>
      <c r="D134" s="27" t="s">
        <v>170</v>
      </c>
      <c r="E134" s="6">
        <v>1233781</v>
      </c>
      <c r="F134" s="17"/>
    </row>
    <row r="135" spans="1:6" s="14" customFormat="1" ht="47.25" x14ac:dyDescent="0.25">
      <c r="A135" s="8"/>
      <c r="B135" s="8"/>
      <c r="C135" s="10">
        <v>160223</v>
      </c>
      <c r="D135" s="27" t="s">
        <v>171</v>
      </c>
      <c r="E135" s="6">
        <v>809517</v>
      </c>
      <c r="F135" s="17"/>
    </row>
    <row r="136" spans="1:6" s="14" customFormat="1" ht="31.5" x14ac:dyDescent="0.25">
      <c r="A136" s="8"/>
      <c r="B136" s="8"/>
      <c r="C136" s="10">
        <v>160224</v>
      </c>
      <c r="D136" s="27" t="s">
        <v>172</v>
      </c>
      <c r="E136" s="6">
        <v>1392818</v>
      </c>
      <c r="F136" s="17"/>
    </row>
    <row r="137" spans="1:6" s="14" customFormat="1" ht="42" customHeight="1" x14ac:dyDescent="0.25">
      <c r="A137" s="8"/>
      <c r="B137" s="8"/>
      <c r="C137" s="10">
        <v>160230</v>
      </c>
      <c r="D137" s="27" t="s">
        <v>93</v>
      </c>
      <c r="E137" s="6">
        <f>E138+E139+E140+E141</f>
        <v>2121391</v>
      </c>
      <c r="F137" s="17"/>
    </row>
    <row r="138" spans="1:6" s="14" customFormat="1" ht="31.5" x14ac:dyDescent="0.25">
      <c r="A138" s="8"/>
      <c r="B138" s="8"/>
      <c r="C138" s="10">
        <v>160231</v>
      </c>
      <c r="D138" s="27" t="s">
        <v>226</v>
      </c>
      <c r="E138" s="6">
        <v>187007</v>
      </c>
      <c r="F138" s="17"/>
    </row>
    <row r="139" spans="1:6" s="14" customFormat="1" ht="63" x14ac:dyDescent="0.25">
      <c r="A139" s="8"/>
      <c r="B139" s="8"/>
      <c r="C139" s="10">
        <v>160232</v>
      </c>
      <c r="D139" s="27" t="s">
        <v>237</v>
      </c>
      <c r="E139" s="6">
        <v>1878193</v>
      </c>
      <c r="F139" s="17"/>
    </row>
    <row r="140" spans="1:6" s="14" customFormat="1" ht="61.5" customHeight="1" x14ac:dyDescent="0.25">
      <c r="A140" s="8"/>
      <c r="B140" s="8"/>
      <c r="C140" s="10">
        <v>160233</v>
      </c>
      <c r="D140" s="27" t="s">
        <v>238</v>
      </c>
      <c r="E140" s="6">
        <v>0</v>
      </c>
      <c r="F140" s="17"/>
    </row>
    <row r="141" spans="1:6" s="14" customFormat="1" ht="65.25" customHeight="1" x14ac:dyDescent="0.25">
      <c r="A141" s="8"/>
      <c r="B141" s="8"/>
      <c r="C141" s="10">
        <v>160234</v>
      </c>
      <c r="D141" s="27" t="s">
        <v>239</v>
      </c>
      <c r="E141" s="6">
        <v>56191</v>
      </c>
      <c r="F141" s="17"/>
    </row>
    <row r="142" spans="1:6" s="14" customFormat="1" ht="15.75" x14ac:dyDescent="0.25">
      <c r="A142" s="8"/>
      <c r="B142" s="8"/>
      <c r="C142" s="10">
        <v>160240</v>
      </c>
      <c r="D142" s="27" t="s">
        <v>94</v>
      </c>
      <c r="E142" s="6">
        <f>E143+E144+E145+E146+E147+E148</f>
        <v>32726933</v>
      </c>
      <c r="F142" s="17"/>
    </row>
    <row r="143" spans="1:6" s="14" customFormat="1" ht="15.75" x14ac:dyDescent="0.25">
      <c r="A143" s="8"/>
      <c r="B143" s="8"/>
      <c r="C143" s="10">
        <v>160241</v>
      </c>
      <c r="D143" s="27" t="s">
        <v>95</v>
      </c>
      <c r="E143" s="6">
        <v>316610</v>
      </c>
      <c r="F143" s="17"/>
    </row>
    <row r="144" spans="1:6" s="14" customFormat="1" ht="63" x14ac:dyDescent="0.25">
      <c r="A144" s="8"/>
      <c r="B144" s="8"/>
      <c r="C144" s="10">
        <v>160242</v>
      </c>
      <c r="D144" s="27" t="s">
        <v>219</v>
      </c>
      <c r="E144" s="6">
        <v>0</v>
      </c>
      <c r="F144" s="17"/>
    </row>
    <row r="145" spans="1:6" s="14" customFormat="1" ht="31.5" x14ac:dyDescent="0.25">
      <c r="A145" s="8"/>
      <c r="B145" s="8"/>
      <c r="C145" s="10">
        <v>160243</v>
      </c>
      <c r="D145" s="27" t="s">
        <v>220</v>
      </c>
      <c r="E145" s="6">
        <v>3068139</v>
      </c>
      <c r="F145" s="17"/>
    </row>
    <row r="146" spans="1:6" s="14" customFormat="1" ht="31.5" x14ac:dyDescent="0.25">
      <c r="A146" s="8"/>
      <c r="B146" s="8"/>
      <c r="C146" s="10">
        <v>160244</v>
      </c>
      <c r="D146" s="27" t="s">
        <v>221</v>
      </c>
      <c r="E146" s="6">
        <v>14487479</v>
      </c>
      <c r="F146" s="17"/>
    </row>
    <row r="147" spans="1:6" s="14" customFormat="1" ht="31.5" x14ac:dyDescent="0.25">
      <c r="A147" s="8"/>
      <c r="B147" s="8"/>
      <c r="C147" s="10">
        <v>160245</v>
      </c>
      <c r="D147" s="27" t="s">
        <v>222</v>
      </c>
      <c r="E147" s="6">
        <v>11410053</v>
      </c>
      <c r="F147" s="17"/>
    </row>
    <row r="148" spans="1:6" s="14" customFormat="1" ht="31.5" x14ac:dyDescent="0.25">
      <c r="A148" s="8"/>
      <c r="B148" s="8"/>
      <c r="C148" s="10">
        <v>160246</v>
      </c>
      <c r="D148" s="27" t="s">
        <v>223</v>
      </c>
      <c r="E148" s="6">
        <v>3444652</v>
      </c>
      <c r="F148" s="17"/>
    </row>
    <row r="149" spans="1:6" s="12" customFormat="1" ht="42" customHeight="1" x14ac:dyDescent="0.25">
      <c r="A149" s="8"/>
      <c r="B149" s="8"/>
      <c r="C149" s="10">
        <v>160300</v>
      </c>
      <c r="D149" s="27" t="s">
        <v>96</v>
      </c>
      <c r="E149" s="6">
        <f>E150+E157+E163+E164+E173</f>
        <v>95440228</v>
      </c>
      <c r="F149" s="17"/>
    </row>
    <row r="150" spans="1:6" s="11" customFormat="1" ht="63" x14ac:dyDescent="0.25">
      <c r="A150" s="8"/>
      <c r="B150" s="8"/>
      <c r="C150" s="10" t="s">
        <v>173</v>
      </c>
      <c r="D150" s="27" t="s">
        <v>205</v>
      </c>
      <c r="E150" s="6">
        <f>E151+E152+E153+E154+E155+E156</f>
        <v>6384282</v>
      </c>
      <c r="F150" s="17"/>
    </row>
    <row r="151" spans="1:6" s="11" customFormat="1" ht="48" customHeight="1" x14ac:dyDescent="0.25">
      <c r="A151" s="8"/>
      <c r="B151" s="8"/>
      <c r="C151" s="10">
        <v>160312</v>
      </c>
      <c r="D151" s="27" t="s">
        <v>216</v>
      </c>
      <c r="E151" s="6">
        <v>186144</v>
      </c>
      <c r="F151" s="17"/>
    </row>
    <row r="152" spans="1:6" s="11" customFormat="1" ht="34.5" customHeight="1" x14ac:dyDescent="0.25">
      <c r="A152" s="8"/>
      <c r="B152" s="8"/>
      <c r="C152" s="10">
        <v>160313</v>
      </c>
      <c r="D152" s="27" t="s">
        <v>224</v>
      </c>
      <c r="E152" s="6">
        <v>0</v>
      </c>
      <c r="F152" s="17"/>
    </row>
    <row r="153" spans="1:6" s="11" customFormat="1" ht="47.25" x14ac:dyDescent="0.25">
      <c r="A153" s="8"/>
      <c r="B153" s="8"/>
      <c r="C153" s="10">
        <v>160314</v>
      </c>
      <c r="D153" s="27" t="s">
        <v>97</v>
      </c>
      <c r="E153" s="6">
        <v>693905</v>
      </c>
      <c r="F153" s="17"/>
    </row>
    <row r="154" spans="1:6" s="11" customFormat="1" ht="145.5" customHeight="1" x14ac:dyDescent="0.25">
      <c r="A154" s="8"/>
      <c r="B154" s="8"/>
      <c r="C154" s="10" t="s">
        <v>153</v>
      </c>
      <c r="D154" s="27" t="s">
        <v>225</v>
      </c>
      <c r="E154" s="6">
        <v>4634031</v>
      </c>
      <c r="F154" s="17"/>
    </row>
    <row r="155" spans="1:6" s="11" customFormat="1" ht="175.5" customHeight="1" x14ac:dyDescent="0.25">
      <c r="A155" s="8"/>
      <c r="B155" s="8"/>
      <c r="C155" s="10" t="s">
        <v>163</v>
      </c>
      <c r="D155" s="27" t="s">
        <v>195</v>
      </c>
      <c r="E155" s="6">
        <v>171204</v>
      </c>
      <c r="F155" s="17"/>
    </row>
    <row r="156" spans="1:6" s="11" customFormat="1" ht="95.25" customHeight="1" x14ac:dyDescent="0.25">
      <c r="A156" s="8"/>
      <c r="B156" s="8"/>
      <c r="C156" s="10" t="s">
        <v>211</v>
      </c>
      <c r="D156" s="27" t="s">
        <v>268</v>
      </c>
      <c r="E156" s="6">
        <v>698998</v>
      </c>
      <c r="F156" s="17"/>
    </row>
    <row r="157" spans="1:6" s="11" customFormat="1" ht="15.75" x14ac:dyDescent="0.25">
      <c r="A157" s="8"/>
      <c r="B157" s="8"/>
      <c r="C157" s="10">
        <v>160320</v>
      </c>
      <c r="D157" s="27" t="s">
        <v>98</v>
      </c>
      <c r="E157" s="6">
        <f>E158+E159+E160+E161+E162</f>
        <v>2576474</v>
      </c>
      <c r="F157" s="17"/>
    </row>
    <row r="158" spans="1:6" s="11" customFormat="1" ht="64.5" customHeight="1" x14ac:dyDescent="0.25">
      <c r="A158" s="8"/>
      <c r="B158" s="8"/>
      <c r="C158" s="10">
        <v>160321</v>
      </c>
      <c r="D158" s="27" t="s">
        <v>99</v>
      </c>
      <c r="E158" s="6">
        <v>327690</v>
      </c>
      <c r="F158" s="17"/>
    </row>
    <row r="159" spans="1:6" s="11" customFormat="1" ht="47.25" x14ac:dyDescent="0.25">
      <c r="A159" s="8"/>
      <c r="B159" s="8"/>
      <c r="C159" s="10">
        <v>160322</v>
      </c>
      <c r="D159" s="27" t="s">
        <v>100</v>
      </c>
      <c r="E159" s="6">
        <v>1017667</v>
      </c>
      <c r="F159" s="17"/>
    </row>
    <row r="160" spans="1:6" s="11" customFormat="1" ht="63" x14ac:dyDescent="0.25">
      <c r="A160" s="8"/>
      <c r="B160" s="8"/>
      <c r="C160" s="10">
        <v>160323</v>
      </c>
      <c r="D160" s="27" t="s">
        <v>186</v>
      </c>
      <c r="E160" s="6">
        <v>1160411</v>
      </c>
      <c r="F160" s="17"/>
    </row>
    <row r="161" spans="1:6" s="11" customFormat="1" ht="78.75" x14ac:dyDescent="0.25">
      <c r="A161" s="8"/>
      <c r="B161" s="8"/>
      <c r="C161" s="10">
        <v>160324</v>
      </c>
      <c r="D161" s="27" t="s">
        <v>187</v>
      </c>
      <c r="E161" s="6">
        <v>8697</v>
      </c>
      <c r="F161" s="17"/>
    </row>
    <row r="162" spans="1:6" s="11" customFormat="1" ht="66.75" customHeight="1" x14ac:dyDescent="0.25">
      <c r="A162" s="8"/>
      <c r="B162" s="8"/>
      <c r="C162" s="10">
        <v>160325</v>
      </c>
      <c r="D162" s="27" t="s">
        <v>188</v>
      </c>
      <c r="E162" s="6">
        <v>62009</v>
      </c>
      <c r="F162" s="17"/>
    </row>
    <row r="163" spans="1:6" s="11" customFormat="1" ht="31.5" x14ac:dyDescent="0.25">
      <c r="A163" s="8"/>
      <c r="B163" s="8"/>
      <c r="C163" s="10">
        <v>160330</v>
      </c>
      <c r="D163" s="27" t="s">
        <v>174</v>
      </c>
      <c r="E163" s="6">
        <v>56531</v>
      </c>
      <c r="F163" s="17"/>
    </row>
    <row r="164" spans="1:6" s="12" customFormat="1" ht="15.75" x14ac:dyDescent="0.25">
      <c r="A164" s="8"/>
      <c r="B164" s="8"/>
      <c r="C164" s="10">
        <v>160340</v>
      </c>
      <c r="D164" s="27" t="s">
        <v>101</v>
      </c>
      <c r="E164" s="6">
        <f>E165+E166+E167+E168+E169+E170+E171+E172</f>
        <v>54138412</v>
      </c>
      <c r="F164" s="17"/>
    </row>
    <row r="165" spans="1:6" s="11" customFormat="1" ht="29.25" customHeight="1" x14ac:dyDescent="0.25">
      <c r="A165" s="8"/>
      <c r="B165" s="8"/>
      <c r="C165" s="10">
        <v>160341</v>
      </c>
      <c r="D165" s="27" t="s">
        <v>102</v>
      </c>
      <c r="E165" s="6">
        <v>3196071</v>
      </c>
      <c r="F165" s="17"/>
    </row>
    <row r="166" spans="1:6" s="11" customFormat="1" ht="19.5" customHeight="1" x14ac:dyDescent="0.25">
      <c r="A166" s="8"/>
      <c r="B166" s="8"/>
      <c r="C166" s="10">
        <v>160342</v>
      </c>
      <c r="D166" s="27" t="s">
        <v>103</v>
      </c>
      <c r="E166" s="6">
        <f>32102311-6</f>
        <v>32102305</v>
      </c>
      <c r="F166" s="17"/>
    </row>
    <row r="167" spans="1:6" s="11" customFormat="1" ht="19.5" customHeight="1" x14ac:dyDescent="0.25">
      <c r="A167" s="8"/>
      <c r="B167" s="8"/>
      <c r="C167" s="10">
        <v>160343</v>
      </c>
      <c r="D167" s="27" t="s">
        <v>104</v>
      </c>
      <c r="E167" s="6">
        <v>60542</v>
      </c>
      <c r="F167" s="17"/>
    </row>
    <row r="168" spans="1:6" s="11" customFormat="1" ht="15.75" x14ac:dyDescent="0.25">
      <c r="A168" s="8"/>
      <c r="B168" s="8"/>
      <c r="C168" s="10">
        <v>160344</v>
      </c>
      <c r="D168" s="27" t="s">
        <v>105</v>
      </c>
      <c r="E168" s="6">
        <v>12764376</v>
      </c>
      <c r="F168" s="17"/>
    </row>
    <row r="169" spans="1:6" s="11" customFormat="1" ht="47.25" x14ac:dyDescent="0.25">
      <c r="A169" s="8"/>
      <c r="B169" s="8"/>
      <c r="C169" s="10">
        <v>160345</v>
      </c>
      <c r="D169" s="27" t="s">
        <v>189</v>
      </c>
      <c r="E169" s="6">
        <v>60541</v>
      </c>
      <c r="F169" s="17"/>
    </row>
    <row r="170" spans="1:6" s="11" customFormat="1" ht="47.25" x14ac:dyDescent="0.25">
      <c r="A170" s="8"/>
      <c r="B170" s="8"/>
      <c r="C170" s="10">
        <v>160346</v>
      </c>
      <c r="D170" s="27" t="s">
        <v>190</v>
      </c>
      <c r="E170" s="6">
        <v>2114799</v>
      </c>
      <c r="F170" s="17"/>
    </row>
    <row r="171" spans="1:6" s="11" customFormat="1" ht="33" customHeight="1" x14ac:dyDescent="0.25">
      <c r="A171" s="8"/>
      <c r="B171" s="8"/>
      <c r="C171" s="10">
        <v>160347</v>
      </c>
      <c r="D171" s="27" t="s">
        <v>106</v>
      </c>
      <c r="E171" s="6">
        <v>219846</v>
      </c>
      <c r="F171" s="17"/>
    </row>
    <row r="172" spans="1:6" s="11" customFormat="1" ht="21" customHeight="1" x14ac:dyDescent="0.25">
      <c r="A172" s="8"/>
      <c r="B172" s="8"/>
      <c r="C172" s="10" t="s">
        <v>164</v>
      </c>
      <c r="D172" s="27" t="s">
        <v>165</v>
      </c>
      <c r="E172" s="6">
        <v>3619932</v>
      </c>
      <c r="F172" s="17"/>
    </row>
    <row r="173" spans="1:6" s="12" customFormat="1" ht="15.75" x14ac:dyDescent="0.25">
      <c r="A173" s="8"/>
      <c r="B173" s="8"/>
      <c r="C173" s="10">
        <v>160360</v>
      </c>
      <c r="D173" s="27" t="s">
        <v>107</v>
      </c>
      <c r="E173" s="6">
        <f>E174+E175+E176+E177+E178+E179+E180+E181+E182+E183+E184+E185+E186+E187+E188+E189+E190</f>
        <v>32284529</v>
      </c>
      <c r="F173" s="17"/>
    </row>
    <row r="174" spans="1:6" s="11" customFormat="1" ht="37.5" customHeight="1" x14ac:dyDescent="0.25">
      <c r="A174" s="8"/>
      <c r="B174" s="8"/>
      <c r="C174" s="10">
        <v>160361</v>
      </c>
      <c r="D174" s="27" t="s">
        <v>108</v>
      </c>
      <c r="E174" s="6">
        <v>40650</v>
      </c>
      <c r="F174" s="17"/>
    </row>
    <row r="175" spans="1:6" s="11" customFormat="1" ht="31.5" x14ac:dyDescent="0.25">
      <c r="A175" s="8"/>
      <c r="B175" s="8"/>
      <c r="C175" s="10">
        <v>160362</v>
      </c>
      <c r="D175" s="27" t="s">
        <v>109</v>
      </c>
      <c r="E175" s="6">
        <v>25792673</v>
      </c>
      <c r="F175" s="17"/>
    </row>
    <row r="176" spans="1:6" s="11" customFormat="1" ht="63" x14ac:dyDescent="0.25">
      <c r="A176" s="8"/>
      <c r="B176" s="8"/>
      <c r="C176" s="10">
        <v>160363</v>
      </c>
      <c r="D176" s="27" t="s">
        <v>175</v>
      </c>
      <c r="E176" s="6">
        <v>1961689</v>
      </c>
      <c r="F176" s="17"/>
    </row>
    <row r="177" spans="1:6" s="11" customFormat="1" ht="46.5" customHeight="1" x14ac:dyDescent="0.25">
      <c r="A177" s="8"/>
      <c r="B177" s="8"/>
      <c r="C177" s="10">
        <v>160364</v>
      </c>
      <c r="D177" s="27" t="s">
        <v>110</v>
      </c>
      <c r="E177" s="6">
        <v>157660</v>
      </c>
      <c r="F177" s="17"/>
    </row>
    <row r="178" spans="1:6" s="11" customFormat="1" ht="37.5" customHeight="1" x14ac:dyDescent="0.25">
      <c r="A178" s="8"/>
      <c r="B178" s="8"/>
      <c r="C178" s="10">
        <v>160365</v>
      </c>
      <c r="D178" s="27" t="s">
        <v>111</v>
      </c>
      <c r="E178" s="6">
        <v>6307</v>
      </c>
      <c r="F178" s="17"/>
    </row>
    <row r="179" spans="1:6" s="11" customFormat="1" ht="47.25" x14ac:dyDescent="0.25">
      <c r="A179" s="8"/>
      <c r="B179" s="8"/>
      <c r="C179" s="10">
        <v>160366</v>
      </c>
      <c r="D179" s="27" t="s">
        <v>269</v>
      </c>
      <c r="E179" s="6">
        <v>18920</v>
      </c>
      <c r="F179" s="17"/>
    </row>
    <row r="180" spans="1:6" s="11" customFormat="1" ht="47.25" x14ac:dyDescent="0.25">
      <c r="A180" s="8"/>
      <c r="B180" s="8"/>
      <c r="C180" s="10">
        <v>160367</v>
      </c>
      <c r="D180" s="27" t="s">
        <v>275</v>
      </c>
      <c r="E180" s="6">
        <v>805235</v>
      </c>
      <c r="F180" s="17"/>
    </row>
    <row r="181" spans="1:6" s="11" customFormat="1" ht="66" customHeight="1" x14ac:dyDescent="0.25">
      <c r="A181" s="8"/>
      <c r="B181" s="8"/>
      <c r="C181" s="10">
        <v>160368</v>
      </c>
      <c r="D181" s="27" t="s">
        <v>240</v>
      </c>
      <c r="E181" s="6">
        <v>318945</v>
      </c>
      <c r="F181" s="17"/>
    </row>
    <row r="182" spans="1:6" s="11" customFormat="1" ht="66.75" customHeight="1" x14ac:dyDescent="0.25">
      <c r="A182" s="8"/>
      <c r="B182" s="8"/>
      <c r="C182" s="10">
        <v>160369</v>
      </c>
      <c r="D182" s="27" t="s">
        <v>112</v>
      </c>
      <c r="E182" s="6">
        <v>94596</v>
      </c>
      <c r="F182" s="17"/>
    </row>
    <row r="183" spans="1:6" s="11" customFormat="1" ht="47.25" x14ac:dyDescent="0.25">
      <c r="A183" s="8"/>
      <c r="B183" s="8"/>
      <c r="C183" s="10">
        <v>160370</v>
      </c>
      <c r="D183" s="27" t="s">
        <v>113</v>
      </c>
      <c r="E183" s="6">
        <v>1238035</v>
      </c>
      <c r="F183" s="17"/>
    </row>
    <row r="184" spans="1:6" s="11" customFormat="1" ht="63.75" customHeight="1" x14ac:dyDescent="0.25">
      <c r="A184" s="8"/>
      <c r="B184" s="8"/>
      <c r="C184" s="10">
        <v>160371</v>
      </c>
      <c r="D184" s="27" t="s">
        <v>241</v>
      </c>
      <c r="E184" s="6">
        <v>41788</v>
      </c>
      <c r="F184" s="17"/>
    </row>
    <row r="185" spans="1:6" s="11" customFormat="1" ht="31.5" x14ac:dyDescent="0.25">
      <c r="A185" s="8"/>
      <c r="B185" s="8"/>
      <c r="C185" s="10">
        <v>160372</v>
      </c>
      <c r="D185" s="27" t="s">
        <v>214</v>
      </c>
      <c r="E185" s="6">
        <v>571106</v>
      </c>
      <c r="F185" s="17"/>
    </row>
    <row r="186" spans="1:6" s="11" customFormat="1" ht="47.25" x14ac:dyDescent="0.25">
      <c r="A186" s="8"/>
      <c r="B186" s="8"/>
      <c r="C186" s="10">
        <v>160373</v>
      </c>
      <c r="D186" s="27" t="s">
        <v>114</v>
      </c>
      <c r="E186" s="6">
        <v>105947</v>
      </c>
      <c r="F186" s="17"/>
    </row>
    <row r="187" spans="1:6" s="11" customFormat="1" ht="49.5" customHeight="1" x14ac:dyDescent="0.25">
      <c r="A187" s="8"/>
      <c r="B187" s="8"/>
      <c r="C187" s="10">
        <v>160374</v>
      </c>
      <c r="D187" s="27" t="s">
        <v>176</v>
      </c>
      <c r="E187" s="6">
        <v>15136</v>
      </c>
      <c r="F187" s="17"/>
    </row>
    <row r="188" spans="1:6" s="11" customFormat="1" ht="47.25" x14ac:dyDescent="0.25">
      <c r="A188" s="8"/>
      <c r="B188" s="8"/>
      <c r="C188" s="10">
        <v>160375</v>
      </c>
      <c r="D188" s="27" t="s">
        <v>206</v>
      </c>
      <c r="E188" s="6">
        <v>979623</v>
      </c>
      <c r="F188" s="17"/>
    </row>
    <row r="189" spans="1:6" s="11" customFormat="1" ht="47.25" x14ac:dyDescent="0.25">
      <c r="A189" s="8"/>
      <c r="B189" s="8"/>
      <c r="C189" s="10">
        <v>160378</v>
      </c>
      <c r="D189" s="27" t="s">
        <v>177</v>
      </c>
      <c r="E189" s="6">
        <v>123606</v>
      </c>
      <c r="F189" s="17"/>
    </row>
    <row r="190" spans="1:6" s="11" customFormat="1" ht="54.75" customHeight="1" x14ac:dyDescent="0.25">
      <c r="A190" s="8"/>
      <c r="B190" s="8"/>
      <c r="C190" s="10" t="s">
        <v>166</v>
      </c>
      <c r="D190" s="27" t="s">
        <v>228</v>
      </c>
      <c r="E190" s="6">
        <v>12613</v>
      </c>
      <c r="F190" s="17"/>
    </row>
    <row r="191" spans="1:6" s="12" customFormat="1" ht="78.75" customHeight="1" x14ac:dyDescent="0.25">
      <c r="A191" s="8"/>
      <c r="B191" s="8"/>
      <c r="C191" s="10">
        <v>160400</v>
      </c>
      <c r="D191" s="27" t="s">
        <v>270</v>
      </c>
      <c r="E191" s="6">
        <f>E192+E213</f>
        <v>30849818</v>
      </c>
      <c r="F191" s="17"/>
    </row>
    <row r="192" spans="1:6" s="12" customFormat="1" ht="31.5" x14ac:dyDescent="0.25">
      <c r="A192" s="8"/>
      <c r="B192" s="8"/>
      <c r="C192" s="10">
        <v>160410</v>
      </c>
      <c r="D192" s="27" t="s">
        <v>242</v>
      </c>
      <c r="E192" s="6">
        <f>SUM(E193:E212)</f>
        <v>29686823</v>
      </c>
      <c r="F192" s="17"/>
    </row>
    <row r="193" spans="1:6" s="11" customFormat="1" ht="31.5" x14ac:dyDescent="0.25">
      <c r="A193" s="8"/>
      <c r="B193" s="8"/>
      <c r="C193" s="10">
        <v>160412</v>
      </c>
      <c r="D193" s="27" t="s">
        <v>191</v>
      </c>
      <c r="E193" s="6">
        <v>10440</v>
      </c>
      <c r="F193" s="17"/>
    </row>
    <row r="194" spans="1:6" s="11" customFormat="1" ht="33.75" customHeight="1" x14ac:dyDescent="0.25">
      <c r="A194" s="8"/>
      <c r="B194" s="8"/>
      <c r="C194" s="10">
        <v>160414</v>
      </c>
      <c r="D194" s="27" t="s">
        <v>115</v>
      </c>
      <c r="E194" s="6">
        <v>0</v>
      </c>
      <c r="F194" s="17"/>
    </row>
    <row r="195" spans="1:6" s="11" customFormat="1" ht="31.5" x14ac:dyDescent="0.25">
      <c r="A195" s="8"/>
      <c r="B195" s="8"/>
      <c r="C195" s="10">
        <v>160415</v>
      </c>
      <c r="D195" s="27" t="s">
        <v>192</v>
      </c>
      <c r="E195" s="6">
        <v>438480</v>
      </c>
      <c r="F195" s="17"/>
    </row>
    <row r="196" spans="1:6" s="11" customFormat="1" ht="47.25" x14ac:dyDescent="0.25">
      <c r="A196" s="8"/>
      <c r="B196" s="8"/>
      <c r="C196" s="10">
        <v>160420</v>
      </c>
      <c r="D196" s="27" t="s">
        <v>116</v>
      </c>
      <c r="E196" s="6">
        <v>626400</v>
      </c>
      <c r="F196" s="17"/>
    </row>
    <row r="197" spans="1:6" s="11" customFormat="1" ht="31.5" x14ac:dyDescent="0.25">
      <c r="A197" s="8"/>
      <c r="B197" s="8"/>
      <c r="C197" s="10">
        <v>160421</v>
      </c>
      <c r="D197" s="27" t="s">
        <v>117</v>
      </c>
      <c r="E197" s="6">
        <v>111360</v>
      </c>
      <c r="F197" s="17"/>
    </row>
    <row r="198" spans="1:6" s="11" customFormat="1" ht="31.5" x14ac:dyDescent="0.25">
      <c r="A198" s="8"/>
      <c r="B198" s="8"/>
      <c r="C198" s="10">
        <v>160422</v>
      </c>
      <c r="D198" s="27" t="s">
        <v>118</v>
      </c>
      <c r="E198" s="6">
        <v>2317680</v>
      </c>
      <c r="F198" s="17"/>
    </row>
    <row r="199" spans="1:6" s="11" customFormat="1" ht="47.25" x14ac:dyDescent="0.25">
      <c r="A199" s="8"/>
      <c r="B199" s="8"/>
      <c r="C199" s="10">
        <v>160423</v>
      </c>
      <c r="D199" s="27" t="s">
        <v>119</v>
      </c>
      <c r="E199" s="6">
        <v>3271200</v>
      </c>
      <c r="F199" s="17"/>
    </row>
    <row r="200" spans="1:6" s="11" customFormat="1" ht="31.5" x14ac:dyDescent="0.25">
      <c r="A200" s="8"/>
      <c r="B200" s="8"/>
      <c r="C200" s="10">
        <v>160424</v>
      </c>
      <c r="D200" s="27" t="s">
        <v>271</v>
      </c>
      <c r="E200" s="6">
        <v>125280</v>
      </c>
      <c r="F200" s="17"/>
    </row>
    <row r="201" spans="1:6" s="11" customFormat="1" ht="32.25" customHeight="1" x14ac:dyDescent="0.25">
      <c r="A201" s="8"/>
      <c r="B201" s="8"/>
      <c r="C201" s="10">
        <v>160425</v>
      </c>
      <c r="D201" s="27" t="s">
        <v>272</v>
      </c>
      <c r="E201" s="6">
        <v>3041520</v>
      </c>
      <c r="F201" s="17"/>
    </row>
    <row r="202" spans="1:6" s="11" customFormat="1" ht="47.25" x14ac:dyDescent="0.25">
      <c r="A202" s="8"/>
      <c r="B202" s="8"/>
      <c r="C202" s="10">
        <v>160426</v>
      </c>
      <c r="D202" s="27" t="s">
        <v>120</v>
      </c>
      <c r="E202" s="6">
        <v>17879879</v>
      </c>
      <c r="F202" s="17"/>
    </row>
    <row r="203" spans="1:6" s="11" customFormat="1" ht="31.5" x14ac:dyDescent="0.25">
      <c r="A203" s="8"/>
      <c r="B203" s="8"/>
      <c r="C203" s="10">
        <v>160427</v>
      </c>
      <c r="D203" s="27" t="s">
        <v>121</v>
      </c>
      <c r="E203" s="6">
        <v>62640</v>
      </c>
      <c r="F203" s="17"/>
    </row>
    <row r="204" spans="1:6" s="11" customFormat="1" ht="31.5" x14ac:dyDescent="0.25">
      <c r="A204" s="8"/>
      <c r="B204" s="8"/>
      <c r="C204" s="10">
        <v>160428</v>
      </c>
      <c r="D204" s="27" t="s">
        <v>122</v>
      </c>
      <c r="E204" s="6">
        <v>1127520</v>
      </c>
      <c r="F204" s="17"/>
    </row>
    <row r="205" spans="1:6" s="11" customFormat="1" ht="31.5" x14ac:dyDescent="0.25">
      <c r="A205" s="8"/>
      <c r="B205" s="8"/>
      <c r="C205" s="10">
        <v>160429</v>
      </c>
      <c r="D205" s="27" t="s">
        <v>123</v>
      </c>
      <c r="E205" s="6">
        <v>125280</v>
      </c>
      <c r="F205" s="17"/>
    </row>
    <row r="206" spans="1:6" s="11" customFormat="1" ht="31.5" x14ac:dyDescent="0.25">
      <c r="A206" s="8"/>
      <c r="B206" s="8"/>
      <c r="C206" s="10">
        <v>160430</v>
      </c>
      <c r="D206" s="27" t="s">
        <v>124</v>
      </c>
      <c r="E206" s="6">
        <v>48720</v>
      </c>
      <c r="F206" s="17"/>
    </row>
    <row r="207" spans="1:6" s="11" customFormat="1" ht="31.5" x14ac:dyDescent="0.25">
      <c r="A207" s="8"/>
      <c r="B207" s="8"/>
      <c r="C207" s="10">
        <v>160431</v>
      </c>
      <c r="D207" s="27" t="s">
        <v>125</v>
      </c>
      <c r="E207" s="6">
        <v>194880</v>
      </c>
      <c r="F207" s="17"/>
    </row>
    <row r="208" spans="1:6" s="11" customFormat="1" ht="34.5" customHeight="1" x14ac:dyDescent="0.25">
      <c r="A208" s="8"/>
      <c r="B208" s="8"/>
      <c r="C208" s="10">
        <v>160432</v>
      </c>
      <c r="D208" s="27" t="s">
        <v>273</v>
      </c>
      <c r="E208" s="6">
        <v>74820</v>
      </c>
      <c r="F208" s="17"/>
    </row>
    <row r="209" spans="1:6" s="11" customFormat="1" ht="39.75" customHeight="1" x14ac:dyDescent="0.25">
      <c r="A209" s="8"/>
      <c r="B209" s="8"/>
      <c r="C209" s="10">
        <v>160440</v>
      </c>
      <c r="D209" s="27" t="s">
        <v>178</v>
      </c>
      <c r="E209" s="6">
        <f>88740</f>
        <v>88740</v>
      </c>
      <c r="F209" s="17"/>
    </row>
    <row r="210" spans="1:6" s="11" customFormat="1" ht="31.5" x14ac:dyDescent="0.25">
      <c r="A210" s="8"/>
      <c r="B210" s="8"/>
      <c r="C210" s="10">
        <v>160442</v>
      </c>
      <c r="D210" s="27" t="s">
        <v>126</v>
      </c>
      <c r="E210" s="6">
        <v>83520</v>
      </c>
      <c r="F210" s="17"/>
    </row>
    <row r="211" spans="1:6" s="11" customFormat="1" ht="47.25" x14ac:dyDescent="0.25">
      <c r="A211" s="8"/>
      <c r="B211" s="8"/>
      <c r="C211" s="10">
        <v>160444</v>
      </c>
      <c r="D211" s="27" t="s">
        <v>127</v>
      </c>
      <c r="E211" s="6">
        <v>44544</v>
      </c>
      <c r="F211" s="17"/>
    </row>
    <row r="212" spans="1:6" s="11" customFormat="1" ht="34.5" customHeight="1" x14ac:dyDescent="0.25">
      <c r="A212" s="8"/>
      <c r="B212" s="8"/>
      <c r="C212" s="10">
        <v>160445</v>
      </c>
      <c r="D212" s="27" t="s">
        <v>128</v>
      </c>
      <c r="E212" s="6">
        <v>13920</v>
      </c>
      <c r="F212" s="17"/>
    </row>
    <row r="213" spans="1:6" s="12" customFormat="1" ht="47.25" x14ac:dyDescent="0.25">
      <c r="A213" s="8"/>
      <c r="B213" s="8"/>
      <c r="C213" s="10">
        <v>160450</v>
      </c>
      <c r="D213" s="27" t="s">
        <v>129</v>
      </c>
      <c r="E213" s="6">
        <f>E214+E215+E216+E217</f>
        <v>1162995</v>
      </c>
      <c r="F213" s="17"/>
    </row>
    <row r="214" spans="1:6" s="11" customFormat="1" ht="32.25" customHeight="1" x14ac:dyDescent="0.25">
      <c r="A214" s="8"/>
      <c r="B214" s="8"/>
      <c r="C214" s="10">
        <v>160451</v>
      </c>
      <c r="D214" s="27" t="s">
        <v>130</v>
      </c>
      <c r="E214" s="6">
        <v>55840</v>
      </c>
      <c r="F214" s="17"/>
    </row>
    <row r="215" spans="1:6" s="11" customFormat="1" ht="33.75" customHeight="1" x14ac:dyDescent="0.25">
      <c r="A215" s="8"/>
      <c r="B215" s="8"/>
      <c r="C215" s="10">
        <v>160452</v>
      </c>
      <c r="D215" s="27" t="s">
        <v>131</v>
      </c>
      <c r="E215" s="6">
        <v>139350</v>
      </c>
      <c r="F215" s="17"/>
    </row>
    <row r="216" spans="1:6" s="11" customFormat="1" ht="47.25" x14ac:dyDescent="0.25">
      <c r="A216" s="8"/>
      <c r="B216" s="8"/>
      <c r="C216" s="10">
        <v>160453</v>
      </c>
      <c r="D216" s="27" t="s">
        <v>207</v>
      </c>
      <c r="E216" s="6">
        <v>41055</v>
      </c>
      <c r="F216" s="17"/>
    </row>
    <row r="217" spans="1:6" s="11" customFormat="1" ht="34.5" customHeight="1" x14ac:dyDescent="0.25">
      <c r="A217" s="8"/>
      <c r="B217" s="8"/>
      <c r="C217" s="10">
        <v>160454</v>
      </c>
      <c r="D217" s="27" t="s">
        <v>132</v>
      </c>
      <c r="E217" s="6">
        <v>926750</v>
      </c>
      <c r="F217" s="17"/>
    </row>
    <row r="218" spans="1:6" s="11" customFormat="1" ht="47.25" customHeight="1" x14ac:dyDescent="0.25">
      <c r="A218" s="8"/>
      <c r="B218" s="8"/>
      <c r="C218" s="10">
        <v>160455</v>
      </c>
      <c r="D218" s="27" t="s">
        <v>133</v>
      </c>
      <c r="E218" s="6">
        <v>0</v>
      </c>
      <c r="F218" s="17"/>
    </row>
    <row r="219" spans="1:6" s="12" customFormat="1" ht="15.75" x14ac:dyDescent="0.25">
      <c r="A219" s="8"/>
      <c r="B219" s="8"/>
      <c r="C219" s="10">
        <v>160500</v>
      </c>
      <c r="D219" s="27" t="s">
        <v>134</v>
      </c>
      <c r="E219" s="6">
        <f>E220+E221</f>
        <v>18638163</v>
      </c>
      <c r="F219" s="17"/>
    </row>
    <row r="220" spans="1:6" s="11" customFormat="1" ht="31.5" x14ac:dyDescent="0.25">
      <c r="A220" s="8"/>
      <c r="B220" s="8"/>
      <c r="C220" s="10">
        <v>160510</v>
      </c>
      <c r="D220" s="27" t="s">
        <v>135</v>
      </c>
      <c r="E220" s="6">
        <v>18284300</v>
      </c>
      <c r="F220" s="17"/>
    </row>
    <row r="221" spans="1:6" s="11" customFormat="1" ht="31.5" x14ac:dyDescent="0.25">
      <c r="A221" s="8"/>
      <c r="B221" s="8"/>
      <c r="C221" s="10">
        <v>160530</v>
      </c>
      <c r="D221" s="27" t="s">
        <v>136</v>
      </c>
      <c r="E221" s="6">
        <f>E222+E223</f>
        <v>353863</v>
      </c>
      <c r="F221" s="17"/>
    </row>
    <row r="222" spans="1:6" s="11" customFormat="1" ht="33.75" customHeight="1" x14ac:dyDescent="0.25">
      <c r="A222" s="8"/>
      <c r="B222" s="8"/>
      <c r="C222" s="10">
        <v>160531</v>
      </c>
      <c r="D222" s="27" t="s">
        <v>137</v>
      </c>
      <c r="E222" s="6">
        <v>240955</v>
      </c>
      <c r="F222" s="17"/>
    </row>
    <row r="223" spans="1:6" s="11" customFormat="1" ht="20.25" customHeight="1" x14ac:dyDescent="0.25">
      <c r="A223" s="8"/>
      <c r="B223" s="8"/>
      <c r="C223" s="10">
        <v>160532</v>
      </c>
      <c r="D223" s="27" t="s">
        <v>138</v>
      </c>
      <c r="E223" s="6">
        <v>112908</v>
      </c>
      <c r="F223" s="17"/>
    </row>
    <row r="224" spans="1:6" s="12" customFormat="1" ht="18" customHeight="1" x14ac:dyDescent="0.25">
      <c r="A224" s="8"/>
      <c r="B224" s="8"/>
      <c r="C224" s="10">
        <v>160600</v>
      </c>
      <c r="D224" s="27" t="s">
        <v>258</v>
      </c>
      <c r="E224" s="6">
        <f>E225+E226+E227</f>
        <v>45643702</v>
      </c>
      <c r="F224" s="17"/>
    </row>
    <row r="225" spans="1:6" s="11" customFormat="1" ht="15.75" x14ac:dyDescent="0.25">
      <c r="A225" s="8"/>
      <c r="B225" s="8"/>
      <c r="C225" s="10" t="s">
        <v>150</v>
      </c>
      <c r="D225" s="27" t="s">
        <v>151</v>
      </c>
      <c r="E225" s="6">
        <f>32132316+4160686+8000000+1000000</f>
        <v>45293002</v>
      </c>
      <c r="F225" s="17"/>
    </row>
    <row r="226" spans="1:6" s="11" customFormat="1" ht="31.5" x14ac:dyDescent="0.25">
      <c r="A226" s="8"/>
      <c r="B226" s="8"/>
      <c r="C226" s="10" t="s">
        <v>197</v>
      </c>
      <c r="D226" s="27" t="s">
        <v>198</v>
      </c>
      <c r="E226" s="6">
        <f>(430+71)*700-1400</f>
        <v>349300</v>
      </c>
      <c r="F226" s="17"/>
    </row>
    <row r="227" spans="1:6" s="11" customFormat="1" ht="31.5" x14ac:dyDescent="0.25">
      <c r="A227" s="8"/>
      <c r="B227" s="8"/>
      <c r="C227" s="10" t="s">
        <v>243</v>
      </c>
      <c r="D227" s="27" t="s">
        <v>244</v>
      </c>
      <c r="E227" s="6">
        <v>1400</v>
      </c>
      <c r="F227" s="17"/>
    </row>
    <row r="228" spans="1:6" s="12" customFormat="1" ht="51" customHeight="1" x14ac:dyDescent="0.25">
      <c r="A228" s="8"/>
      <c r="B228" s="8"/>
      <c r="C228" s="10">
        <v>160700</v>
      </c>
      <c r="D228" s="27" t="s">
        <v>196</v>
      </c>
      <c r="E228" s="6">
        <f>E229+E230</f>
        <v>102149</v>
      </c>
      <c r="F228" s="17"/>
    </row>
    <row r="229" spans="1:6" s="11" customFormat="1" ht="63" x14ac:dyDescent="0.25">
      <c r="A229" s="8"/>
      <c r="B229" s="8"/>
      <c r="C229" s="10">
        <v>160710</v>
      </c>
      <c r="D229" s="27" t="s">
        <v>208</v>
      </c>
      <c r="E229" s="6">
        <v>98280</v>
      </c>
      <c r="F229" s="17"/>
    </row>
    <row r="230" spans="1:6" s="11" customFormat="1" ht="31.5" x14ac:dyDescent="0.25">
      <c r="A230" s="8"/>
      <c r="B230" s="8"/>
      <c r="C230" s="10">
        <v>160730</v>
      </c>
      <c r="D230" s="27" t="s">
        <v>139</v>
      </c>
      <c r="E230" s="6">
        <v>3869</v>
      </c>
      <c r="F230" s="17"/>
    </row>
    <row r="231" spans="1:6" s="12" customFormat="1" ht="15.75" x14ac:dyDescent="0.25">
      <c r="A231" s="8"/>
      <c r="B231" s="8"/>
      <c r="C231" s="10">
        <v>160800</v>
      </c>
      <c r="D231" s="27" t="s">
        <v>140</v>
      </c>
      <c r="E231" s="6">
        <f>E232+E233</f>
        <v>2328317</v>
      </c>
      <c r="F231" s="17"/>
    </row>
    <row r="232" spans="1:6" s="15" customFormat="1" ht="31.5" x14ac:dyDescent="0.25">
      <c r="A232" s="8"/>
      <c r="B232" s="8"/>
      <c r="C232" s="10">
        <v>160810</v>
      </c>
      <c r="D232" s="27" t="s">
        <v>141</v>
      </c>
      <c r="E232" s="6">
        <f>2130290</f>
        <v>2130290</v>
      </c>
      <c r="F232" s="17"/>
    </row>
    <row r="233" spans="1:6" s="11" customFormat="1" ht="50.25" customHeight="1" x14ac:dyDescent="0.25">
      <c r="A233" s="8"/>
      <c r="B233" s="8"/>
      <c r="C233" s="10">
        <v>160830</v>
      </c>
      <c r="D233" s="27" t="s">
        <v>142</v>
      </c>
      <c r="E233" s="6">
        <v>198027</v>
      </c>
      <c r="F233" s="17"/>
    </row>
    <row r="234" spans="1:6" s="11" customFormat="1" ht="18" customHeight="1" x14ac:dyDescent="0.25">
      <c r="A234" s="8"/>
      <c r="B234" s="8"/>
      <c r="C234" s="10" t="s">
        <v>199</v>
      </c>
      <c r="D234" s="27" t="s">
        <v>276</v>
      </c>
      <c r="E234" s="6">
        <f>E235+E236+E237+E238</f>
        <v>201157742</v>
      </c>
      <c r="F234" s="17"/>
    </row>
    <row r="235" spans="1:6" s="11" customFormat="1" ht="33" customHeight="1" x14ac:dyDescent="0.25">
      <c r="A235" s="8"/>
      <c r="B235" s="8"/>
      <c r="C235" s="10" t="s">
        <v>200</v>
      </c>
      <c r="D235" s="27" t="s">
        <v>201</v>
      </c>
      <c r="E235" s="7">
        <f>84996249+2244494+21824901+20819356+42644257</f>
        <v>172529257</v>
      </c>
      <c r="F235" s="17"/>
    </row>
    <row r="236" spans="1:6" s="11" customFormat="1" ht="31.5" x14ac:dyDescent="0.25">
      <c r="A236" s="8"/>
      <c r="B236" s="8"/>
      <c r="C236" s="10" t="s">
        <v>202</v>
      </c>
      <c r="D236" s="27" t="s">
        <v>203</v>
      </c>
      <c r="E236" s="6">
        <v>40285</v>
      </c>
      <c r="F236" s="17"/>
    </row>
    <row r="237" spans="1:6" s="11" customFormat="1" ht="15.75" x14ac:dyDescent="0.25">
      <c r="A237" s="8"/>
      <c r="B237" s="8"/>
      <c r="C237" s="10" t="s">
        <v>245</v>
      </c>
      <c r="D237" s="27" t="s">
        <v>246</v>
      </c>
      <c r="E237" s="6">
        <f>28590200-3600-241400</f>
        <v>28345200</v>
      </c>
      <c r="F237" s="17"/>
    </row>
    <row r="238" spans="1:6" s="11" customFormat="1" ht="18.75" customHeight="1" x14ac:dyDescent="0.25">
      <c r="A238" s="8"/>
      <c r="B238" s="8"/>
      <c r="C238" s="10" t="s">
        <v>247</v>
      </c>
      <c r="D238" s="27" t="s">
        <v>248</v>
      </c>
      <c r="E238" s="6">
        <f>600+800+3600+241400+200-3600</f>
        <v>243000</v>
      </c>
      <c r="F238" s="17"/>
    </row>
    <row r="239" spans="1:6" s="11" customFormat="1" ht="15.75" x14ac:dyDescent="0.25">
      <c r="A239" s="8"/>
      <c r="B239" s="8"/>
      <c r="C239" s="10" t="s">
        <v>147</v>
      </c>
      <c r="D239" s="27" t="s">
        <v>148</v>
      </c>
      <c r="E239" s="6">
        <f>E240+E243</f>
        <v>1725869</v>
      </c>
      <c r="F239" s="17"/>
    </row>
    <row r="240" spans="1:6" s="11" customFormat="1" ht="15.75" x14ac:dyDescent="0.25">
      <c r="A240" s="8"/>
      <c r="B240" s="8"/>
      <c r="C240" s="10" t="s">
        <v>155</v>
      </c>
      <c r="D240" s="27" t="s">
        <v>156</v>
      </c>
      <c r="E240" s="6">
        <f>E241</f>
        <v>1125869</v>
      </c>
      <c r="F240" s="17"/>
    </row>
    <row r="241" spans="1:6" s="11" customFormat="1" ht="31.5" x14ac:dyDescent="0.25">
      <c r="A241" s="8"/>
      <c r="B241" s="8"/>
      <c r="C241" s="10">
        <v>240100</v>
      </c>
      <c r="D241" s="27" t="s">
        <v>30</v>
      </c>
      <c r="E241" s="6">
        <f>E242</f>
        <v>1125869</v>
      </c>
      <c r="F241" s="17"/>
    </row>
    <row r="242" spans="1:6" s="11" customFormat="1" ht="33" customHeight="1" x14ac:dyDescent="0.25">
      <c r="A242" s="8"/>
      <c r="B242" s="8"/>
      <c r="C242" s="10">
        <v>240120</v>
      </c>
      <c r="D242" s="27" t="s">
        <v>31</v>
      </c>
      <c r="E242" s="6">
        <f>875869+250000</f>
        <v>1125869</v>
      </c>
      <c r="F242" s="17"/>
    </row>
    <row r="243" spans="1:6" s="11" customFormat="1" ht="18" customHeight="1" x14ac:dyDescent="0.25">
      <c r="A243" s="8"/>
      <c r="B243" s="8"/>
      <c r="C243" s="10" t="s">
        <v>259</v>
      </c>
      <c r="D243" s="27" t="s">
        <v>260</v>
      </c>
      <c r="E243" s="6">
        <f>E244</f>
        <v>600000</v>
      </c>
      <c r="F243" s="17"/>
    </row>
    <row r="244" spans="1:6" s="11" customFormat="1" ht="18" customHeight="1" x14ac:dyDescent="0.25">
      <c r="A244" s="8"/>
      <c r="B244" s="8"/>
      <c r="C244" s="26" t="s">
        <v>235</v>
      </c>
      <c r="D244" s="27" t="s">
        <v>274</v>
      </c>
      <c r="E244" s="6">
        <v>600000</v>
      </c>
      <c r="F244" s="17"/>
    </row>
    <row r="245" spans="1:6" s="11" customFormat="1" ht="15.75" hidden="1" x14ac:dyDescent="0.25">
      <c r="A245" s="8"/>
      <c r="B245" s="8"/>
      <c r="C245" s="10"/>
      <c r="D245" s="27"/>
      <c r="E245" s="18"/>
      <c r="F245" s="17"/>
    </row>
    <row r="246" spans="1:6" s="11" customFormat="1" ht="15.75" x14ac:dyDescent="0.25">
      <c r="A246" s="8"/>
      <c r="B246" s="8"/>
      <c r="C246" s="25" t="s">
        <v>229</v>
      </c>
      <c r="D246" s="27" t="s">
        <v>230</v>
      </c>
      <c r="E246" s="6">
        <f>E247</f>
        <v>90883384</v>
      </c>
      <c r="F246" s="17"/>
    </row>
    <row r="247" spans="1:6" s="11" customFormat="1" ht="15.75" x14ac:dyDescent="0.25">
      <c r="A247" s="8"/>
      <c r="B247" s="8"/>
      <c r="C247" s="25" t="s">
        <v>231</v>
      </c>
      <c r="D247" s="27" t="s">
        <v>232</v>
      </c>
      <c r="E247" s="6">
        <f>E248</f>
        <v>90883384</v>
      </c>
      <c r="F247" s="17"/>
    </row>
    <row r="248" spans="1:6" s="11" customFormat="1" ht="15.75" x14ac:dyDescent="0.25">
      <c r="A248" s="8"/>
      <c r="B248" s="8"/>
      <c r="C248" s="25" t="s">
        <v>233</v>
      </c>
      <c r="D248" s="27" t="s">
        <v>234</v>
      </c>
      <c r="E248" s="6">
        <v>90883384</v>
      </c>
      <c r="F248" s="17"/>
    </row>
    <row r="249" spans="1:6" s="11" customFormat="1" ht="15.75" x14ac:dyDescent="0.25">
      <c r="A249" s="8"/>
      <c r="B249" s="8"/>
      <c r="C249" s="10" t="s">
        <v>149</v>
      </c>
      <c r="D249" s="27" t="s">
        <v>143</v>
      </c>
      <c r="E249" s="6">
        <f>E21+E54+E73+E114+E245+E246</f>
        <v>2606790462</v>
      </c>
      <c r="F249" s="17"/>
    </row>
  </sheetData>
  <mergeCells count="15">
    <mergeCell ref="D1:E1"/>
    <mergeCell ref="A19:B19"/>
    <mergeCell ref="C19:C20"/>
    <mergeCell ref="D19:D20"/>
    <mergeCell ref="E19:E20"/>
    <mergeCell ref="D11:E11"/>
    <mergeCell ref="D6:E6"/>
    <mergeCell ref="A17:E17"/>
    <mergeCell ref="D12:E12"/>
    <mergeCell ref="D13:E13"/>
    <mergeCell ref="D14:E14"/>
    <mergeCell ref="D4:E4"/>
    <mergeCell ref="D2:E2"/>
    <mergeCell ref="D3:E3"/>
    <mergeCell ref="D5:E5"/>
  </mergeCells>
  <printOptions horizontalCentered="1"/>
  <pageMargins left="0.78740157480314965" right="0.39370078740157483" top="0.55118110236220474" bottom="0" header="0" footer="0"/>
  <pageSetup paperSize="9" scale="73" firstPageNumber="3" fitToHeight="22" orientation="portrait" useFirstPageNumber="1" r:id="rId1"/>
  <headerFooter>
    <oddHeader>&amp;C&amp;P</oddHeader>
  </headerFooter>
  <rowBreaks count="1" manualBreakCount="1">
    <brk id="7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прил.№2 </vt:lpstr>
      <vt:lpstr>' прил.№2 '!Заголовки_для_печати</vt:lpstr>
      <vt:lpstr>' прил.№2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2023-11-16T14:10:35Z</dcterms:modified>
</cp:coreProperties>
</file>