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16" windowHeight="8220"/>
  </bookViews>
  <sheets>
    <sheet name="Приложение № 4.1 (868)" sheetId="1" r:id="rId1"/>
  </sheets>
  <definedNames>
    <definedName name="_xlnm.Print_Titles" localSheetId="0">'Приложение № 4.1 (868)'!$13:$13</definedName>
    <definedName name="_xlnm.Print_Area" localSheetId="0">'Приложение № 4.1 (868)'!$A$1:$K$54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E15" i="1"/>
  <c r="F17" i="1"/>
  <c r="F15" i="1" s="1"/>
  <c r="D17" i="1"/>
  <c r="D15" i="1" s="1"/>
  <c r="C17" i="1"/>
  <c r="I33" i="1"/>
  <c r="F33" i="1"/>
  <c r="I53" i="1"/>
  <c r="H53" i="1"/>
  <c r="J51" i="1"/>
  <c r="I51" i="1"/>
  <c r="H51" i="1"/>
  <c r="G51" i="1"/>
  <c r="F51" i="1"/>
  <c r="E51" i="1"/>
  <c r="D51" i="1"/>
  <c r="C51" i="1"/>
  <c r="D14" i="1" l="1"/>
  <c r="E14" i="1"/>
  <c r="F14" i="1"/>
  <c r="G14" i="1"/>
  <c r="H14" i="1"/>
  <c r="I14" i="1"/>
  <c r="J14" i="1"/>
  <c r="D35" i="1"/>
  <c r="E35" i="1"/>
  <c r="F35" i="1"/>
  <c r="G35" i="1"/>
  <c r="H35" i="1"/>
  <c r="I35" i="1"/>
  <c r="J35" i="1"/>
  <c r="C35" i="1"/>
  <c r="C21" i="1" l="1"/>
  <c r="C20" i="1"/>
  <c r="C19" i="1"/>
  <c r="C18" i="1"/>
  <c r="C15" i="1" l="1"/>
  <c r="C14" i="1" l="1"/>
  <c r="D50" i="1"/>
  <c r="E50" i="1"/>
  <c r="F50" i="1"/>
  <c r="G50" i="1"/>
  <c r="H50" i="1"/>
  <c r="I50" i="1"/>
  <c r="J50" i="1"/>
  <c r="D32" i="1"/>
  <c r="E32" i="1"/>
  <c r="F32" i="1"/>
  <c r="G32" i="1"/>
  <c r="H32" i="1"/>
  <c r="I32" i="1"/>
  <c r="J32" i="1"/>
  <c r="D26" i="1"/>
  <c r="E26" i="1"/>
  <c r="F26" i="1"/>
  <c r="G26" i="1"/>
  <c r="H26" i="1"/>
  <c r="I26" i="1"/>
  <c r="J26" i="1"/>
  <c r="C50" i="1"/>
  <c r="C32" i="1"/>
  <c r="C26" i="1"/>
  <c r="K53" i="1"/>
  <c r="K51" i="1"/>
  <c r="K48" i="1"/>
  <c r="K46" i="1"/>
  <c r="K44" i="1"/>
  <c r="K43" i="1"/>
  <c r="K41" i="1"/>
  <c r="K40" i="1"/>
  <c r="K39" i="1"/>
  <c r="K38" i="1"/>
  <c r="K37" i="1"/>
  <c r="K33" i="1"/>
  <c r="K30" i="1"/>
  <c r="K29" i="1"/>
  <c r="K28" i="1"/>
  <c r="K27" i="1"/>
  <c r="K25" i="1"/>
  <c r="K23" i="1"/>
  <c r="K21" i="1"/>
  <c r="K20" i="1"/>
  <c r="K19" i="1"/>
  <c r="K18" i="1"/>
  <c r="K17" i="1"/>
  <c r="K16" i="1"/>
  <c r="K32" i="1" l="1"/>
  <c r="K50" i="1"/>
  <c r="K26" i="1"/>
  <c r="K15" i="1"/>
  <c r="K36" i="1"/>
  <c r="D54" i="1" l="1"/>
  <c r="I54" i="1"/>
  <c r="K35" i="1"/>
  <c r="J54" i="1"/>
  <c r="G54" i="1"/>
  <c r="H54" i="1"/>
  <c r="E54" i="1"/>
  <c r="C54" i="1"/>
  <c r="F54" i="1"/>
  <c r="K14" i="1"/>
  <c r="K54" i="1" l="1"/>
</calcChain>
</file>

<file path=xl/sharedStrings.xml><?xml version="1.0" encoding="utf-8"?>
<sst xmlns="http://schemas.openxmlformats.org/spreadsheetml/2006/main" count="53" uniqueCount="51">
  <si>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</si>
  <si>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</si>
  <si>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</si>
  <si>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</si>
  <si>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</si>
  <si>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</si>
  <si>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</si>
  <si>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</si>
  <si>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</si>
  <si>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</si>
  <si>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</si>
  <si>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</si>
  <si>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</si>
  <si>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</si>
  <si>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</si>
  <si>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</si>
  <si>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Налог с потенциально возможного к получению годового дохода для индивидуальных предпринимателей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</si>
  <si>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</si>
  <si>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</si>
  <si>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</si>
  <si>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</si>
  <si>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</si>
  <si>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</si>
  <si>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</si>
  <si>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</si>
  <si>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</si>
  <si>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Отчисления от фиксированного сельскохозяйственного налога</t>
  </si>
  <si>
    <t>Прочие налоги, пошлины и сборы</t>
  </si>
  <si>
    <t>Местные налоги и сборы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</si>
  <si>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</si>
  <si>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</si>
  <si>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</si>
  <si>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</si>
  <si>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</si>
  <si>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</si>
  <si>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</si>
  <si>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</si>
  <si>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</si>
  <si>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</si>
  <si>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</si>
  <si>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целевых бюджетных фондов</t>
  </si>
  <si>
    <t>Территориальные целевые бюджетные экологические фонды</t>
  </si>
  <si>
    <t>Доходы от предпринимательской и иной приносящей доход деятельности</t>
  </si>
  <si>
    <t>ИТОГО</t>
  </si>
  <si>
    <t xml:space="preserve">к Закону Приднестровской Молдавской Республики </t>
  </si>
  <si>
    <t>Приложение № 4.1</t>
  </si>
  <si>
    <t>"О республиканском бюджете на 2023 год"</t>
  </si>
  <si>
    <t>Доходы местных бюджетов в разрезе основных видов налоговых, неналоговых и иных обязательных платежей на 2023 год</t>
  </si>
  <si>
    <t>"О внесении изменений и дополнений</t>
  </si>
  <si>
    <t xml:space="preserve">в Закон Приднестровской Молдавской Республики </t>
  </si>
  <si>
    <t>Приложение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</si>
</sst>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_р_._-;\-* #,##0_р_._-;_-* &quot;-&quot;??_р_._-;_-@_-"/>
    <numFmt numFmtId="167" formatCode="_-* #,##0\ _₽_-;\-* #,##0\ _₽_-;_-* &quot;-&quot;??\ _₽_-;_-@_-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49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wrapText="1"/>
    </xf>
    <xf numFmtId="167" fontId="2" fillId="2" borderId="0" xfId="0" applyNumberFormat="1" applyFont="1" applyFill="1" applyAlignment="1">
      <alignment horizontal="right" wrapText="1"/>
    </xf>
    <xf numFmtId="0" fontId="2" fillId="2" borderId="0" xfId="0" applyFont="1" applyFill="1" applyAlignment="1">
      <alignment wrapText="1"/>
    </xf>
    <xf numFmtId="0" fontId="3" fillId="3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164" fontId="4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horizontal="right" wrapText="1"/>
    </xf>
    <xf numFmtId="166" fontId="2" fillId="2" borderId="0" xfId="0" applyNumberFormat="1" applyFont="1" applyFill="1" applyAlignment="1">
      <alignment wrapText="1"/>
    </xf>
    <xf numFmtId="1" fontId="2" fillId="2" borderId="0" xfId="0" applyNumberFormat="1" applyFont="1" applyFill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4" fillId="4" borderId="5" xfId="0" applyFont="1" applyFill="1" applyBorder="1" applyAlignment="1">
      <alignment horizont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left" wrapText="1"/>
    </xf>
    <xf numFmtId="164" fontId="4" fillId="4" borderId="11" xfId="0" applyNumberFormat="1" applyFont="1" applyFill="1" applyBorder="1" applyAlignment="1">
      <alignment horizontal="center" vertical="center" wrapText="1"/>
    </xf>
    <xf numFmtId="164" fontId="4" fillId="4" borderId="12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3" fontId="2" fillId="0" borderId="0" xfId="0" applyNumberFormat="1" applyFont="1" applyFill="1" applyAlignment="1">
      <alignment horizontal="right" vertical="center"/>
    </xf>
  </cellXfs>
  <cellStyles count="3">
    <cellStyle name="Обычный" xfId="0" builtinId="0"/>
    <cellStyle name="Обычный 3" xfId="1"/>
    <cellStyle name="Финансов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view="pageBreakPreview" zoomScale="90" zoomScaleNormal="90" zoomScaleSheetLayoutView="90" workbookViewId="0">
      <pane xSplit="2" ySplit="13" topLeftCell="C50" activePane="bottomRight" state="frozen"/>
      <selection pane="topRight" activeCell="C1" sqref="C1"/>
      <selection pane="bottomLeft" activeCell="A10" sqref="A10"/>
      <selection pane="bottomRight" activeCell="E6" sqref="E6"/>
    </sheetView>
  </sheetViews>
  <sheetFormatPr defaultRowHeight="15.6" x14ac:dyDescent="0.3"/>
  <cols>
    <col min="1" max="1" width="10" style="2" bestFit="1" customWidth="1"/>
    <col min="2" max="2" width="42.109375" style="1" customWidth="1"/>
    <col min="3" max="3" width="16.6640625" style="3" bestFit="1" customWidth="1"/>
    <col min="4" max="4" width="15.5546875" style="3" bestFit="1" customWidth="1"/>
    <col min="5" max="8" width="16.6640625" style="3" bestFit="1" customWidth="1"/>
    <col min="9" max="9" width="16.109375" style="3" bestFit="1" customWidth="1"/>
    <col min="10" max="10" width="15.5546875" style="3" bestFit="1" customWidth="1"/>
    <col min="11" max="11" width="17.6640625" style="3" customWidth="1"/>
    <col min="12" max="12" width="5" style="5" customWidth="1"/>
    <col min="13" max="83" width="9.109375" style="5"/>
    <col min="84" max="84" width="7.88671875" style="5" customWidth="1"/>
    <col min="85" max="85" width="62.6640625" style="5" customWidth="1"/>
    <col min="86" max="86" width="14.44140625" style="5" customWidth="1"/>
    <col min="87" max="87" width="13.6640625" style="5" customWidth="1"/>
    <col min="88" max="88" width="14.5546875" style="5" customWidth="1"/>
    <col min="89" max="89" width="14" style="5" customWidth="1"/>
    <col min="90" max="91" width="13.44140625" style="5" bestFit="1" customWidth="1"/>
    <col min="92" max="92" width="15.44140625" style="5" customWidth="1"/>
    <col min="93" max="93" width="13.44140625" style="5" bestFit="1" customWidth="1"/>
    <col min="94" max="94" width="14" style="5" customWidth="1"/>
    <col min="95" max="95" width="18.5546875" style="5" customWidth="1"/>
    <col min="96" max="96" width="8.109375" style="5" bestFit="1" customWidth="1"/>
    <col min="97" max="339" width="9.109375" style="5"/>
    <col min="340" max="340" width="7.88671875" style="5" customWidth="1"/>
    <col min="341" max="341" width="62.6640625" style="5" customWidth="1"/>
    <col min="342" max="342" width="14.44140625" style="5" customWidth="1"/>
    <col min="343" max="343" width="13.6640625" style="5" customWidth="1"/>
    <col min="344" max="344" width="14.5546875" style="5" customWidth="1"/>
    <col min="345" max="345" width="14" style="5" customWidth="1"/>
    <col min="346" max="347" width="13.44140625" style="5" bestFit="1" customWidth="1"/>
    <col min="348" max="348" width="15.44140625" style="5" customWidth="1"/>
    <col min="349" max="349" width="13.44140625" style="5" bestFit="1" customWidth="1"/>
    <col min="350" max="350" width="14" style="5" customWidth="1"/>
    <col min="351" max="351" width="18.5546875" style="5" customWidth="1"/>
    <col min="352" max="352" width="8.109375" style="5" bestFit="1" customWidth="1"/>
    <col min="353" max="595" width="9.109375" style="5"/>
    <col min="596" max="596" width="7.88671875" style="5" customWidth="1"/>
    <col min="597" max="597" width="62.6640625" style="5" customWidth="1"/>
    <col min="598" max="598" width="14.44140625" style="5" customWidth="1"/>
    <col min="599" max="599" width="13.6640625" style="5" customWidth="1"/>
    <col min="600" max="600" width="14.5546875" style="5" customWidth="1"/>
    <col min="601" max="601" width="14" style="5" customWidth="1"/>
    <col min="602" max="603" width="13.44140625" style="5" bestFit="1" customWidth="1"/>
    <col min="604" max="604" width="15.44140625" style="5" customWidth="1"/>
    <col min="605" max="605" width="13.44140625" style="5" bestFit="1" customWidth="1"/>
    <col min="606" max="606" width="14" style="5" customWidth="1"/>
    <col min="607" max="607" width="18.5546875" style="5" customWidth="1"/>
    <col min="608" max="608" width="8.109375" style="5" bestFit="1" customWidth="1"/>
    <col min="609" max="851" width="9.109375" style="5"/>
    <col min="852" max="852" width="7.88671875" style="5" customWidth="1"/>
    <col min="853" max="853" width="62.6640625" style="5" customWidth="1"/>
    <col min="854" max="854" width="14.44140625" style="5" customWidth="1"/>
    <col min="855" max="855" width="13.6640625" style="5" customWidth="1"/>
    <col min="856" max="856" width="14.5546875" style="5" customWidth="1"/>
    <col min="857" max="857" width="14" style="5" customWidth="1"/>
    <col min="858" max="859" width="13.44140625" style="5" bestFit="1" customWidth="1"/>
    <col min="860" max="860" width="15.44140625" style="5" customWidth="1"/>
    <col min="861" max="861" width="13.44140625" style="5" bestFit="1" customWidth="1"/>
    <col min="862" max="862" width="14" style="5" customWidth="1"/>
    <col min="863" max="863" width="18.5546875" style="5" customWidth="1"/>
    <col min="864" max="864" width="8.109375" style="5" bestFit="1" customWidth="1"/>
    <col min="865" max="1107" width="9.109375" style="5"/>
    <col min="1108" max="1108" width="7.88671875" style="5" customWidth="1"/>
    <col min="1109" max="1109" width="62.6640625" style="5" customWidth="1"/>
    <col min="1110" max="1110" width="14.44140625" style="5" customWidth="1"/>
    <col min="1111" max="1111" width="13.6640625" style="5" customWidth="1"/>
    <col min="1112" max="1112" width="14.5546875" style="5" customWidth="1"/>
    <col min="1113" max="1113" width="14" style="5" customWidth="1"/>
    <col min="1114" max="1115" width="13.44140625" style="5" bestFit="1" customWidth="1"/>
    <col min="1116" max="1116" width="15.44140625" style="5" customWidth="1"/>
    <col min="1117" max="1117" width="13.44140625" style="5" bestFit="1" customWidth="1"/>
    <col min="1118" max="1118" width="14" style="5" customWidth="1"/>
    <col min="1119" max="1119" width="18.5546875" style="5" customWidth="1"/>
    <col min="1120" max="1120" width="8.109375" style="5" bestFit="1" customWidth="1"/>
    <col min="1121" max="1363" width="9.109375" style="5"/>
    <col min="1364" max="1364" width="7.88671875" style="5" customWidth="1"/>
    <col min="1365" max="1365" width="62.6640625" style="5" customWidth="1"/>
    <col min="1366" max="1366" width="14.44140625" style="5" customWidth="1"/>
    <col min="1367" max="1367" width="13.6640625" style="5" customWidth="1"/>
    <col min="1368" max="1368" width="14.5546875" style="5" customWidth="1"/>
    <col min="1369" max="1369" width="14" style="5" customWidth="1"/>
    <col min="1370" max="1371" width="13.44140625" style="5" bestFit="1" customWidth="1"/>
    <col min="1372" max="1372" width="15.44140625" style="5" customWidth="1"/>
    <col min="1373" max="1373" width="13.44140625" style="5" bestFit="1" customWidth="1"/>
    <col min="1374" max="1374" width="14" style="5" customWidth="1"/>
    <col min="1375" max="1375" width="18.5546875" style="5" customWidth="1"/>
    <col min="1376" max="1376" width="8.109375" style="5" bestFit="1" customWidth="1"/>
    <col min="1377" max="1619" width="9.109375" style="5"/>
    <col min="1620" max="1620" width="7.88671875" style="5" customWidth="1"/>
    <col min="1621" max="1621" width="62.6640625" style="5" customWidth="1"/>
    <col min="1622" max="1622" width="14.44140625" style="5" customWidth="1"/>
    <col min="1623" max="1623" width="13.6640625" style="5" customWidth="1"/>
    <col min="1624" max="1624" width="14.5546875" style="5" customWidth="1"/>
    <col min="1625" max="1625" width="14" style="5" customWidth="1"/>
    <col min="1626" max="1627" width="13.44140625" style="5" bestFit="1" customWidth="1"/>
    <col min="1628" max="1628" width="15.44140625" style="5" customWidth="1"/>
    <col min="1629" max="1629" width="13.44140625" style="5" bestFit="1" customWidth="1"/>
    <col min="1630" max="1630" width="14" style="5" customWidth="1"/>
    <col min="1631" max="1631" width="18.5546875" style="5" customWidth="1"/>
    <col min="1632" max="1632" width="8.109375" style="5" bestFit="1" customWidth="1"/>
    <col min="1633" max="1875" width="9.109375" style="5"/>
    <col min="1876" max="1876" width="7.88671875" style="5" customWidth="1"/>
    <col min="1877" max="1877" width="62.6640625" style="5" customWidth="1"/>
    <col min="1878" max="1878" width="14.44140625" style="5" customWidth="1"/>
    <col min="1879" max="1879" width="13.6640625" style="5" customWidth="1"/>
    <col min="1880" max="1880" width="14.5546875" style="5" customWidth="1"/>
    <col min="1881" max="1881" width="14" style="5" customWidth="1"/>
    <col min="1882" max="1883" width="13.44140625" style="5" bestFit="1" customWidth="1"/>
    <col min="1884" max="1884" width="15.44140625" style="5" customWidth="1"/>
    <col min="1885" max="1885" width="13.44140625" style="5" bestFit="1" customWidth="1"/>
    <col min="1886" max="1886" width="14" style="5" customWidth="1"/>
    <col min="1887" max="1887" width="18.5546875" style="5" customWidth="1"/>
    <col min="1888" max="1888" width="8.109375" style="5" bestFit="1" customWidth="1"/>
    <col min="1889" max="2131" width="9.109375" style="5"/>
    <col min="2132" max="2132" width="7.88671875" style="5" customWidth="1"/>
    <col min="2133" max="2133" width="62.6640625" style="5" customWidth="1"/>
    <col min="2134" max="2134" width="14.44140625" style="5" customWidth="1"/>
    <col min="2135" max="2135" width="13.6640625" style="5" customWidth="1"/>
    <col min="2136" max="2136" width="14.5546875" style="5" customWidth="1"/>
    <col min="2137" max="2137" width="14" style="5" customWidth="1"/>
    <col min="2138" max="2139" width="13.44140625" style="5" bestFit="1" customWidth="1"/>
    <col min="2140" max="2140" width="15.44140625" style="5" customWidth="1"/>
    <col min="2141" max="2141" width="13.44140625" style="5" bestFit="1" customWidth="1"/>
    <col min="2142" max="2142" width="14" style="5" customWidth="1"/>
    <col min="2143" max="2143" width="18.5546875" style="5" customWidth="1"/>
    <col min="2144" max="2144" width="8.109375" style="5" bestFit="1" customWidth="1"/>
    <col min="2145" max="2387" width="9.109375" style="5"/>
    <col min="2388" max="2388" width="7.88671875" style="5" customWidth="1"/>
    <col min="2389" max="2389" width="62.6640625" style="5" customWidth="1"/>
    <col min="2390" max="2390" width="14.44140625" style="5" customWidth="1"/>
    <col min="2391" max="2391" width="13.6640625" style="5" customWidth="1"/>
    <col min="2392" max="2392" width="14.5546875" style="5" customWidth="1"/>
    <col min="2393" max="2393" width="14" style="5" customWidth="1"/>
    <col min="2394" max="2395" width="13.44140625" style="5" bestFit="1" customWidth="1"/>
    <col min="2396" max="2396" width="15.44140625" style="5" customWidth="1"/>
    <col min="2397" max="2397" width="13.44140625" style="5" bestFit="1" customWidth="1"/>
    <col min="2398" max="2398" width="14" style="5" customWidth="1"/>
    <col min="2399" max="2399" width="18.5546875" style="5" customWidth="1"/>
    <col min="2400" max="2400" width="8.109375" style="5" bestFit="1" customWidth="1"/>
    <col min="2401" max="2643" width="9.109375" style="5"/>
    <col min="2644" max="2644" width="7.88671875" style="5" customWidth="1"/>
    <col min="2645" max="2645" width="62.6640625" style="5" customWidth="1"/>
    <col min="2646" max="2646" width="14.44140625" style="5" customWidth="1"/>
    <col min="2647" max="2647" width="13.6640625" style="5" customWidth="1"/>
    <col min="2648" max="2648" width="14.5546875" style="5" customWidth="1"/>
    <col min="2649" max="2649" width="14" style="5" customWidth="1"/>
    <col min="2650" max="2651" width="13.44140625" style="5" bestFit="1" customWidth="1"/>
    <col min="2652" max="2652" width="15.44140625" style="5" customWidth="1"/>
    <col min="2653" max="2653" width="13.44140625" style="5" bestFit="1" customWidth="1"/>
    <col min="2654" max="2654" width="14" style="5" customWidth="1"/>
    <col min="2655" max="2655" width="18.5546875" style="5" customWidth="1"/>
    <col min="2656" max="2656" width="8.109375" style="5" bestFit="1" customWidth="1"/>
    <col min="2657" max="2899" width="9.109375" style="5"/>
    <col min="2900" max="2900" width="7.88671875" style="5" customWidth="1"/>
    <col min="2901" max="2901" width="62.6640625" style="5" customWidth="1"/>
    <col min="2902" max="2902" width="14.44140625" style="5" customWidth="1"/>
    <col min="2903" max="2903" width="13.6640625" style="5" customWidth="1"/>
    <col min="2904" max="2904" width="14.5546875" style="5" customWidth="1"/>
    <col min="2905" max="2905" width="14" style="5" customWidth="1"/>
    <col min="2906" max="2907" width="13.44140625" style="5" bestFit="1" customWidth="1"/>
    <col min="2908" max="2908" width="15.44140625" style="5" customWidth="1"/>
    <col min="2909" max="2909" width="13.44140625" style="5" bestFit="1" customWidth="1"/>
    <col min="2910" max="2910" width="14" style="5" customWidth="1"/>
    <col min="2911" max="2911" width="18.5546875" style="5" customWidth="1"/>
    <col min="2912" max="2912" width="8.109375" style="5" bestFit="1" customWidth="1"/>
    <col min="2913" max="3155" width="9.109375" style="5"/>
    <col min="3156" max="3156" width="7.88671875" style="5" customWidth="1"/>
    <col min="3157" max="3157" width="62.6640625" style="5" customWidth="1"/>
    <col min="3158" max="3158" width="14.44140625" style="5" customWidth="1"/>
    <col min="3159" max="3159" width="13.6640625" style="5" customWidth="1"/>
    <col min="3160" max="3160" width="14.5546875" style="5" customWidth="1"/>
    <col min="3161" max="3161" width="14" style="5" customWidth="1"/>
    <col min="3162" max="3163" width="13.44140625" style="5" bestFit="1" customWidth="1"/>
    <col min="3164" max="3164" width="15.44140625" style="5" customWidth="1"/>
    <col min="3165" max="3165" width="13.44140625" style="5" bestFit="1" customWidth="1"/>
    <col min="3166" max="3166" width="14" style="5" customWidth="1"/>
    <col min="3167" max="3167" width="18.5546875" style="5" customWidth="1"/>
    <col min="3168" max="3168" width="8.109375" style="5" bestFit="1" customWidth="1"/>
    <col min="3169" max="3411" width="9.109375" style="5"/>
    <col min="3412" max="3412" width="7.88671875" style="5" customWidth="1"/>
    <col min="3413" max="3413" width="62.6640625" style="5" customWidth="1"/>
    <col min="3414" max="3414" width="14.44140625" style="5" customWidth="1"/>
    <col min="3415" max="3415" width="13.6640625" style="5" customWidth="1"/>
    <col min="3416" max="3416" width="14.5546875" style="5" customWidth="1"/>
    <col min="3417" max="3417" width="14" style="5" customWidth="1"/>
    <col min="3418" max="3419" width="13.44140625" style="5" bestFit="1" customWidth="1"/>
    <col min="3420" max="3420" width="15.44140625" style="5" customWidth="1"/>
    <col min="3421" max="3421" width="13.44140625" style="5" bestFit="1" customWidth="1"/>
    <col min="3422" max="3422" width="14" style="5" customWidth="1"/>
    <col min="3423" max="3423" width="18.5546875" style="5" customWidth="1"/>
    <col min="3424" max="3424" width="8.109375" style="5" bestFit="1" customWidth="1"/>
    <col min="3425" max="3667" width="9.109375" style="5"/>
    <col min="3668" max="3668" width="7.88671875" style="5" customWidth="1"/>
    <col min="3669" max="3669" width="62.6640625" style="5" customWidth="1"/>
    <col min="3670" max="3670" width="14.44140625" style="5" customWidth="1"/>
    <col min="3671" max="3671" width="13.6640625" style="5" customWidth="1"/>
    <col min="3672" max="3672" width="14.5546875" style="5" customWidth="1"/>
    <col min="3673" max="3673" width="14" style="5" customWidth="1"/>
    <col min="3674" max="3675" width="13.44140625" style="5" bestFit="1" customWidth="1"/>
    <col min="3676" max="3676" width="15.44140625" style="5" customWidth="1"/>
    <col min="3677" max="3677" width="13.44140625" style="5" bestFit="1" customWidth="1"/>
    <col min="3678" max="3678" width="14" style="5" customWidth="1"/>
    <col min="3679" max="3679" width="18.5546875" style="5" customWidth="1"/>
    <col min="3680" max="3680" width="8.109375" style="5" bestFit="1" customWidth="1"/>
    <col min="3681" max="3923" width="9.109375" style="5"/>
    <col min="3924" max="3924" width="7.88671875" style="5" customWidth="1"/>
    <col min="3925" max="3925" width="62.6640625" style="5" customWidth="1"/>
    <col min="3926" max="3926" width="14.44140625" style="5" customWidth="1"/>
    <col min="3927" max="3927" width="13.6640625" style="5" customWidth="1"/>
    <col min="3928" max="3928" width="14.5546875" style="5" customWidth="1"/>
    <col min="3929" max="3929" width="14" style="5" customWidth="1"/>
    <col min="3930" max="3931" width="13.44140625" style="5" bestFit="1" customWidth="1"/>
    <col min="3932" max="3932" width="15.44140625" style="5" customWidth="1"/>
    <col min="3933" max="3933" width="13.44140625" style="5" bestFit="1" customWidth="1"/>
    <col min="3934" max="3934" width="14" style="5" customWidth="1"/>
    <col min="3935" max="3935" width="18.5546875" style="5" customWidth="1"/>
    <col min="3936" max="3936" width="8.109375" style="5" bestFit="1" customWidth="1"/>
    <col min="3937" max="4179" width="9.109375" style="5"/>
    <col min="4180" max="4180" width="7.88671875" style="5" customWidth="1"/>
    <col min="4181" max="4181" width="62.6640625" style="5" customWidth="1"/>
    <col min="4182" max="4182" width="14.44140625" style="5" customWidth="1"/>
    <col min="4183" max="4183" width="13.6640625" style="5" customWidth="1"/>
    <col min="4184" max="4184" width="14.5546875" style="5" customWidth="1"/>
    <col min="4185" max="4185" width="14" style="5" customWidth="1"/>
    <col min="4186" max="4187" width="13.44140625" style="5" bestFit="1" customWidth="1"/>
    <col min="4188" max="4188" width="15.44140625" style="5" customWidth="1"/>
    <col min="4189" max="4189" width="13.44140625" style="5" bestFit="1" customWidth="1"/>
    <col min="4190" max="4190" width="14" style="5" customWidth="1"/>
    <col min="4191" max="4191" width="18.5546875" style="5" customWidth="1"/>
    <col min="4192" max="4192" width="8.109375" style="5" bestFit="1" customWidth="1"/>
    <col min="4193" max="4435" width="9.109375" style="5"/>
    <col min="4436" max="4436" width="7.88671875" style="5" customWidth="1"/>
    <col min="4437" max="4437" width="62.6640625" style="5" customWidth="1"/>
    <col min="4438" max="4438" width="14.44140625" style="5" customWidth="1"/>
    <col min="4439" max="4439" width="13.6640625" style="5" customWidth="1"/>
    <col min="4440" max="4440" width="14.5546875" style="5" customWidth="1"/>
    <col min="4441" max="4441" width="14" style="5" customWidth="1"/>
    <col min="4442" max="4443" width="13.44140625" style="5" bestFit="1" customWidth="1"/>
    <col min="4444" max="4444" width="15.44140625" style="5" customWidth="1"/>
    <col min="4445" max="4445" width="13.44140625" style="5" bestFit="1" customWidth="1"/>
    <col min="4446" max="4446" width="14" style="5" customWidth="1"/>
    <col min="4447" max="4447" width="18.5546875" style="5" customWidth="1"/>
    <col min="4448" max="4448" width="8.109375" style="5" bestFit="1" customWidth="1"/>
    <col min="4449" max="4691" width="9.109375" style="5"/>
    <col min="4692" max="4692" width="7.88671875" style="5" customWidth="1"/>
    <col min="4693" max="4693" width="62.6640625" style="5" customWidth="1"/>
    <col min="4694" max="4694" width="14.44140625" style="5" customWidth="1"/>
    <col min="4695" max="4695" width="13.6640625" style="5" customWidth="1"/>
    <col min="4696" max="4696" width="14.5546875" style="5" customWidth="1"/>
    <col min="4697" max="4697" width="14" style="5" customWidth="1"/>
    <col min="4698" max="4699" width="13.44140625" style="5" bestFit="1" customWidth="1"/>
    <col min="4700" max="4700" width="15.44140625" style="5" customWidth="1"/>
    <col min="4701" max="4701" width="13.44140625" style="5" bestFit="1" customWidth="1"/>
    <col min="4702" max="4702" width="14" style="5" customWidth="1"/>
    <col min="4703" max="4703" width="18.5546875" style="5" customWidth="1"/>
    <col min="4704" max="4704" width="8.109375" style="5" bestFit="1" customWidth="1"/>
    <col min="4705" max="4947" width="9.109375" style="5"/>
    <col min="4948" max="4948" width="7.88671875" style="5" customWidth="1"/>
    <col min="4949" max="4949" width="62.6640625" style="5" customWidth="1"/>
    <col min="4950" max="4950" width="14.44140625" style="5" customWidth="1"/>
    <col min="4951" max="4951" width="13.6640625" style="5" customWidth="1"/>
    <col min="4952" max="4952" width="14.5546875" style="5" customWidth="1"/>
    <col min="4953" max="4953" width="14" style="5" customWidth="1"/>
    <col min="4954" max="4955" width="13.44140625" style="5" bestFit="1" customWidth="1"/>
    <col min="4956" max="4956" width="15.44140625" style="5" customWidth="1"/>
    <col min="4957" max="4957" width="13.44140625" style="5" bestFit="1" customWidth="1"/>
    <col min="4958" max="4958" width="14" style="5" customWidth="1"/>
    <col min="4959" max="4959" width="18.5546875" style="5" customWidth="1"/>
    <col min="4960" max="4960" width="8.109375" style="5" bestFit="1" customWidth="1"/>
    <col min="4961" max="5203" width="9.109375" style="5"/>
    <col min="5204" max="5204" width="7.88671875" style="5" customWidth="1"/>
    <col min="5205" max="5205" width="62.6640625" style="5" customWidth="1"/>
    <col min="5206" max="5206" width="14.44140625" style="5" customWidth="1"/>
    <col min="5207" max="5207" width="13.6640625" style="5" customWidth="1"/>
    <col min="5208" max="5208" width="14.5546875" style="5" customWidth="1"/>
    <col min="5209" max="5209" width="14" style="5" customWidth="1"/>
    <col min="5210" max="5211" width="13.44140625" style="5" bestFit="1" customWidth="1"/>
    <col min="5212" max="5212" width="15.44140625" style="5" customWidth="1"/>
    <col min="5213" max="5213" width="13.44140625" style="5" bestFit="1" customWidth="1"/>
    <col min="5214" max="5214" width="14" style="5" customWidth="1"/>
    <col min="5215" max="5215" width="18.5546875" style="5" customWidth="1"/>
    <col min="5216" max="5216" width="8.109375" style="5" bestFit="1" customWidth="1"/>
    <col min="5217" max="5459" width="9.109375" style="5"/>
    <col min="5460" max="5460" width="7.88671875" style="5" customWidth="1"/>
    <col min="5461" max="5461" width="62.6640625" style="5" customWidth="1"/>
    <col min="5462" max="5462" width="14.44140625" style="5" customWidth="1"/>
    <col min="5463" max="5463" width="13.6640625" style="5" customWidth="1"/>
    <col min="5464" max="5464" width="14.5546875" style="5" customWidth="1"/>
    <col min="5465" max="5465" width="14" style="5" customWidth="1"/>
    <col min="5466" max="5467" width="13.44140625" style="5" bestFit="1" customWidth="1"/>
    <col min="5468" max="5468" width="15.44140625" style="5" customWidth="1"/>
    <col min="5469" max="5469" width="13.44140625" style="5" bestFit="1" customWidth="1"/>
    <col min="5470" max="5470" width="14" style="5" customWidth="1"/>
    <col min="5471" max="5471" width="18.5546875" style="5" customWidth="1"/>
    <col min="5472" max="5472" width="8.109375" style="5" bestFit="1" customWidth="1"/>
    <col min="5473" max="5715" width="9.109375" style="5"/>
    <col min="5716" max="5716" width="7.88671875" style="5" customWidth="1"/>
    <col min="5717" max="5717" width="62.6640625" style="5" customWidth="1"/>
    <col min="5718" max="5718" width="14.44140625" style="5" customWidth="1"/>
    <col min="5719" max="5719" width="13.6640625" style="5" customWidth="1"/>
    <col min="5720" max="5720" width="14.5546875" style="5" customWidth="1"/>
    <col min="5721" max="5721" width="14" style="5" customWidth="1"/>
    <col min="5722" max="5723" width="13.44140625" style="5" bestFit="1" customWidth="1"/>
    <col min="5724" max="5724" width="15.44140625" style="5" customWidth="1"/>
    <col min="5725" max="5725" width="13.44140625" style="5" bestFit="1" customWidth="1"/>
    <col min="5726" max="5726" width="14" style="5" customWidth="1"/>
    <col min="5727" max="5727" width="18.5546875" style="5" customWidth="1"/>
    <col min="5728" max="5728" width="8.109375" style="5" bestFit="1" customWidth="1"/>
    <col min="5729" max="5971" width="9.109375" style="5"/>
    <col min="5972" max="5972" width="7.88671875" style="5" customWidth="1"/>
    <col min="5973" max="5973" width="62.6640625" style="5" customWidth="1"/>
    <col min="5974" max="5974" width="14.44140625" style="5" customWidth="1"/>
    <col min="5975" max="5975" width="13.6640625" style="5" customWidth="1"/>
    <col min="5976" max="5976" width="14.5546875" style="5" customWidth="1"/>
    <col min="5977" max="5977" width="14" style="5" customWidth="1"/>
    <col min="5978" max="5979" width="13.44140625" style="5" bestFit="1" customWidth="1"/>
    <col min="5980" max="5980" width="15.44140625" style="5" customWidth="1"/>
    <col min="5981" max="5981" width="13.44140625" style="5" bestFit="1" customWidth="1"/>
    <col min="5982" max="5982" width="14" style="5" customWidth="1"/>
    <col min="5983" max="5983" width="18.5546875" style="5" customWidth="1"/>
    <col min="5984" max="5984" width="8.109375" style="5" bestFit="1" customWidth="1"/>
    <col min="5985" max="6227" width="9.109375" style="5"/>
    <col min="6228" max="6228" width="7.88671875" style="5" customWidth="1"/>
    <col min="6229" max="6229" width="62.6640625" style="5" customWidth="1"/>
    <col min="6230" max="6230" width="14.44140625" style="5" customWidth="1"/>
    <col min="6231" max="6231" width="13.6640625" style="5" customWidth="1"/>
    <col min="6232" max="6232" width="14.5546875" style="5" customWidth="1"/>
    <col min="6233" max="6233" width="14" style="5" customWidth="1"/>
    <col min="6234" max="6235" width="13.44140625" style="5" bestFit="1" customWidth="1"/>
    <col min="6236" max="6236" width="15.44140625" style="5" customWidth="1"/>
    <col min="6237" max="6237" width="13.44140625" style="5" bestFit="1" customWidth="1"/>
    <col min="6238" max="6238" width="14" style="5" customWidth="1"/>
    <col min="6239" max="6239" width="18.5546875" style="5" customWidth="1"/>
    <col min="6240" max="6240" width="8.109375" style="5" bestFit="1" customWidth="1"/>
    <col min="6241" max="6483" width="9.109375" style="5"/>
    <col min="6484" max="6484" width="7.88671875" style="5" customWidth="1"/>
    <col min="6485" max="6485" width="62.6640625" style="5" customWidth="1"/>
    <col min="6486" max="6486" width="14.44140625" style="5" customWidth="1"/>
    <col min="6487" max="6487" width="13.6640625" style="5" customWidth="1"/>
    <col min="6488" max="6488" width="14.5546875" style="5" customWidth="1"/>
    <col min="6489" max="6489" width="14" style="5" customWidth="1"/>
    <col min="6490" max="6491" width="13.44140625" style="5" bestFit="1" customWidth="1"/>
    <col min="6492" max="6492" width="15.44140625" style="5" customWidth="1"/>
    <col min="6493" max="6493" width="13.44140625" style="5" bestFit="1" customWidth="1"/>
    <col min="6494" max="6494" width="14" style="5" customWidth="1"/>
    <col min="6495" max="6495" width="18.5546875" style="5" customWidth="1"/>
    <col min="6496" max="6496" width="8.109375" style="5" bestFit="1" customWidth="1"/>
    <col min="6497" max="6739" width="9.109375" style="5"/>
    <col min="6740" max="6740" width="7.88671875" style="5" customWidth="1"/>
    <col min="6741" max="6741" width="62.6640625" style="5" customWidth="1"/>
    <col min="6742" max="6742" width="14.44140625" style="5" customWidth="1"/>
    <col min="6743" max="6743" width="13.6640625" style="5" customWidth="1"/>
    <col min="6744" max="6744" width="14.5546875" style="5" customWidth="1"/>
    <col min="6745" max="6745" width="14" style="5" customWidth="1"/>
    <col min="6746" max="6747" width="13.44140625" style="5" bestFit="1" customWidth="1"/>
    <col min="6748" max="6748" width="15.44140625" style="5" customWidth="1"/>
    <col min="6749" max="6749" width="13.44140625" style="5" bestFit="1" customWidth="1"/>
    <col min="6750" max="6750" width="14" style="5" customWidth="1"/>
    <col min="6751" max="6751" width="18.5546875" style="5" customWidth="1"/>
    <col min="6752" max="6752" width="8.109375" style="5" bestFit="1" customWidth="1"/>
    <col min="6753" max="6995" width="9.109375" style="5"/>
    <col min="6996" max="6996" width="7.88671875" style="5" customWidth="1"/>
    <col min="6997" max="6997" width="62.6640625" style="5" customWidth="1"/>
    <col min="6998" max="6998" width="14.44140625" style="5" customWidth="1"/>
    <col min="6999" max="6999" width="13.6640625" style="5" customWidth="1"/>
    <col min="7000" max="7000" width="14.5546875" style="5" customWidth="1"/>
    <col min="7001" max="7001" width="14" style="5" customWidth="1"/>
    <col min="7002" max="7003" width="13.44140625" style="5" bestFit="1" customWidth="1"/>
    <col min="7004" max="7004" width="15.44140625" style="5" customWidth="1"/>
    <col min="7005" max="7005" width="13.44140625" style="5" bestFit="1" customWidth="1"/>
    <col min="7006" max="7006" width="14" style="5" customWidth="1"/>
    <col min="7007" max="7007" width="18.5546875" style="5" customWidth="1"/>
    <col min="7008" max="7008" width="8.109375" style="5" bestFit="1" customWidth="1"/>
    <col min="7009" max="7251" width="9.109375" style="5"/>
    <col min="7252" max="7252" width="7.88671875" style="5" customWidth="1"/>
    <col min="7253" max="7253" width="62.6640625" style="5" customWidth="1"/>
    <col min="7254" max="7254" width="14.44140625" style="5" customWidth="1"/>
    <col min="7255" max="7255" width="13.6640625" style="5" customWidth="1"/>
    <col min="7256" max="7256" width="14.5546875" style="5" customWidth="1"/>
    <col min="7257" max="7257" width="14" style="5" customWidth="1"/>
    <col min="7258" max="7259" width="13.44140625" style="5" bestFit="1" customWidth="1"/>
    <col min="7260" max="7260" width="15.44140625" style="5" customWidth="1"/>
    <col min="7261" max="7261" width="13.44140625" style="5" bestFit="1" customWidth="1"/>
    <col min="7262" max="7262" width="14" style="5" customWidth="1"/>
    <col min="7263" max="7263" width="18.5546875" style="5" customWidth="1"/>
    <col min="7264" max="7264" width="8.109375" style="5" bestFit="1" customWidth="1"/>
    <col min="7265" max="7507" width="9.109375" style="5"/>
    <col min="7508" max="7508" width="7.88671875" style="5" customWidth="1"/>
    <col min="7509" max="7509" width="62.6640625" style="5" customWidth="1"/>
    <col min="7510" max="7510" width="14.44140625" style="5" customWidth="1"/>
    <col min="7511" max="7511" width="13.6640625" style="5" customWidth="1"/>
    <col min="7512" max="7512" width="14.5546875" style="5" customWidth="1"/>
    <col min="7513" max="7513" width="14" style="5" customWidth="1"/>
    <col min="7514" max="7515" width="13.44140625" style="5" bestFit="1" customWidth="1"/>
    <col min="7516" max="7516" width="15.44140625" style="5" customWidth="1"/>
    <col min="7517" max="7517" width="13.44140625" style="5" bestFit="1" customWidth="1"/>
    <col min="7518" max="7518" width="14" style="5" customWidth="1"/>
    <col min="7519" max="7519" width="18.5546875" style="5" customWidth="1"/>
    <col min="7520" max="7520" width="8.109375" style="5" bestFit="1" customWidth="1"/>
    <col min="7521" max="7763" width="9.109375" style="5"/>
    <col min="7764" max="7764" width="7.88671875" style="5" customWidth="1"/>
    <col min="7765" max="7765" width="62.6640625" style="5" customWidth="1"/>
    <col min="7766" max="7766" width="14.44140625" style="5" customWidth="1"/>
    <col min="7767" max="7767" width="13.6640625" style="5" customWidth="1"/>
    <col min="7768" max="7768" width="14.5546875" style="5" customWidth="1"/>
    <col min="7769" max="7769" width="14" style="5" customWidth="1"/>
    <col min="7770" max="7771" width="13.44140625" style="5" bestFit="1" customWidth="1"/>
    <col min="7772" max="7772" width="15.44140625" style="5" customWidth="1"/>
    <col min="7773" max="7773" width="13.44140625" style="5" bestFit="1" customWidth="1"/>
    <col min="7774" max="7774" width="14" style="5" customWidth="1"/>
    <col min="7775" max="7775" width="18.5546875" style="5" customWidth="1"/>
    <col min="7776" max="7776" width="8.109375" style="5" bestFit="1" customWidth="1"/>
    <col min="7777" max="8019" width="9.109375" style="5"/>
    <col min="8020" max="8020" width="7.88671875" style="5" customWidth="1"/>
    <col min="8021" max="8021" width="62.6640625" style="5" customWidth="1"/>
    <col min="8022" max="8022" width="14.44140625" style="5" customWidth="1"/>
    <col min="8023" max="8023" width="13.6640625" style="5" customWidth="1"/>
    <col min="8024" max="8024" width="14.5546875" style="5" customWidth="1"/>
    <col min="8025" max="8025" width="14" style="5" customWidth="1"/>
    <col min="8026" max="8027" width="13.44140625" style="5" bestFit="1" customWidth="1"/>
    <col min="8028" max="8028" width="15.44140625" style="5" customWidth="1"/>
    <col min="8029" max="8029" width="13.44140625" style="5" bestFit="1" customWidth="1"/>
    <col min="8030" max="8030" width="14" style="5" customWidth="1"/>
    <col min="8031" max="8031" width="18.5546875" style="5" customWidth="1"/>
    <col min="8032" max="8032" width="8.109375" style="5" bestFit="1" customWidth="1"/>
    <col min="8033" max="8275" width="9.109375" style="5"/>
    <col min="8276" max="8276" width="7.88671875" style="5" customWidth="1"/>
    <col min="8277" max="8277" width="62.6640625" style="5" customWidth="1"/>
    <col min="8278" max="8278" width="14.44140625" style="5" customWidth="1"/>
    <col min="8279" max="8279" width="13.6640625" style="5" customWidth="1"/>
    <col min="8280" max="8280" width="14.5546875" style="5" customWidth="1"/>
    <col min="8281" max="8281" width="14" style="5" customWidth="1"/>
    <col min="8282" max="8283" width="13.44140625" style="5" bestFit="1" customWidth="1"/>
    <col min="8284" max="8284" width="15.44140625" style="5" customWidth="1"/>
    <col min="8285" max="8285" width="13.44140625" style="5" bestFit="1" customWidth="1"/>
    <col min="8286" max="8286" width="14" style="5" customWidth="1"/>
    <col min="8287" max="8287" width="18.5546875" style="5" customWidth="1"/>
    <col min="8288" max="8288" width="8.109375" style="5" bestFit="1" customWidth="1"/>
    <col min="8289" max="8531" width="9.109375" style="5"/>
    <col min="8532" max="8532" width="7.88671875" style="5" customWidth="1"/>
    <col min="8533" max="8533" width="62.6640625" style="5" customWidth="1"/>
    <col min="8534" max="8534" width="14.44140625" style="5" customWidth="1"/>
    <col min="8535" max="8535" width="13.6640625" style="5" customWidth="1"/>
    <col min="8536" max="8536" width="14.5546875" style="5" customWidth="1"/>
    <col min="8537" max="8537" width="14" style="5" customWidth="1"/>
    <col min="8538" max="8539" width="13.44140625" style="5" bestFit="1" customWidth="1"/>
    <col min="8540" max="8540" width="15.44140625" style="5" customWidth="1"/>
    <col min="8541" max="8541" width="13.44140625" style="5" bestFit="1" customWidth="1"/>
    <col min="8542" max="8542" width="14" style="5" customWidth="1"/>
    <col min="8543" max="8543" width="18.5546875" style="5" customWidth="1"/>
    <col min="8544" max="8544" width="8.109375" style="5" bestFit="1" customWidth="1"/>
    <col min="8545" max="8787" width="9.109375" style="5"/>
    <col min="8788" max="8788" width="7.88671875" style="5" customWidth="1"/>
    <col min="8789" max="8789" width="62.6640625" style="5" customWidth="1"/>
    <col min="8790" max="8790" width="14.44140625" style="5" customWidth="1"/>
    <col min="8791" max="8791" width="13.6640625" style="5" customWidth="1"/>
    <col min="8792" max="8792" width="14.5546875" style="5" customWidth="1"/>
    <col min="8793" max="8793" width="14" style="5" customWidth="1"/>
    <col min="8794" max="8795" width="13.44140625" style="5" bestFit="1" customWidth="1"/>
    <col min="8796" max="8796" width="15.44140625" style="5" customWidth="1"/>
    <col min="8797" max="8797" width="13.44140625" style="5" bestFit="1" customWidth="1"/>
    <col min="8798" max="8798" width="14" style="5" customWidth="1"/>
    <col min="8799" max="8799" width="18.5546875" style="5" customWidth="1"/>
    <col min="8800" max="8800" width="8.109375" style="5" bestFit="1" customWidth="1"/>
    <col min="8801" max="9043" width="9.109375" style="5"/>
    <col min="9044" max="9044" width="7.88671875" style="5" customWidth="1"/>
    <col min="9045" max="9045" width="62.6640625" style="5" customWidth="1"/>
    <col min="9046" max="9046" width="14.44140625" style="5" customWidth="1"/>
    <col min="9047" max="9047" width="13.6640625" style="5" customWidth="1"/>
    <col min="9048" max="9048" width="14.5546875" style="5" customWidth="1"/>
    <col min="9049" max="9049" width="14" style="5" customWidth="1"/>
    <col min="9050" max="9051" width="13.44140625" style="5" bestFit="1" customWidth="1"/>
    <col min="9052" max="9052" width="15.44140625" style="5" customWidth="1"/>
    <col min="9053" max="9053" width="13.44140625" style="5" bestFit="1" customWidth="1"/>
    <col min="9054" max="9054" width="14" style="5" customWidth="1"/>
    <col min="9055" max="9055" width="18.5546875" style="5" customWidth="1"/>
    <col min="9056" max="9056" width="8.109375" style="5" bestFit="1" customWidth="1"/>
    <col min="9057" max="9299" width="9.109375" style="5"/>
    <col min="9300" max="9300" width="7.88671875" style="5" customWidth="1"/>
    <col min="9301" max="9301" width="62.6640625" style="5" customWidth="1"/>
    <col min="9302" max="9302" width="14.44140625" style="5" customWidth="1"/>
    <col min="9303" max="9303" width="13.6640625" style="5" customWidth="1"/>
    <col min="9304" max="9304" width="14.5546875" style="5" customWidth="1"/>
    <col min="9305" max="9305" width="14" style="5" customWidth="1"/>
    <col min="9306" max="9307" width="13.44140625" style="5" bestFit="1" customWidth="1"/>
    <col min="9308" max="9308" width="15.44140625" style="5" customWidth="1"/>
    <col min="9309" max="9309" width="13.44140625" style="5" bestFit="1" customWidth="1"/>
    <col min="9310" max="9310" width="14" style="5" customWidth="1"/>
    <col min="9311" max="9311" width="18.5546875" style="5" customWidth="1"/>
    <col min="9312" max="9312" width="8.109375" style="5" bestFit="1" customWidth="1"/>
    <col min="9313" max="9555" width="9.109375" style="5"/>
    <col min="9556" max="9556" width="7.88671875" style="5" customWidth="1"/>
    <col min="9557" max="9557" width="62.6640625" style="5" customWidth="1"/>
    <col min="9558" max="9558" width="14.44140625" style="5" customWidth="1"/>
    <col min="9559" max="9559" width="13.6640625" style="5" customWidth="1"/>
    <col min="9560" max="9560" width="14.5546875" style="5" customWidth="1"/>
    <col min="9561" max="9561" width="14" style="5" customWidth="1"/>
    <col min="9562" max="9563" width="13.44140625" style="5" bestFit="1" customWidth="1"/>
    <col min="9564" max="9564" width="15.44140625" style="5" customWidth="1"/>
    <col min="9565" max="9565" width="13.44140625" style="5" bestFit="1" customWidth="1"/>
    <col min="9566" max="9566" width="14" style="5" customWidth="1"/>
    <col min="9567" max="9567" width="18.5546875" style="5" customWidth="1"/>
    <col min="9568" max="9568" width="8.109375" style="5" bestFit="1" customWidth="1"/>
    <col min="9569" max="9811" width="9.109375" style="5"/>
    <col min="9812" max="9812" width="7.88671875" style="5" customWidth="1"/>
    <col min="9813" max="9813" width="62.6640625" style="5" customWidth="1"/>
    <col min="9814" max="9814" width="14.44140625" style="5" customWidth="1"/>
    <col min="9815" max="9815" width="13.6640625" style="5" customWidth="1"/>
    <col min="9816" max="9816" width="14.5546875" style="5" customWidth="1"/>
    <col min="9817" max="9817" width="14" style="5" customWidth="1"/>
    <col min="9818" max="9819" width="13.44140625" style="5" bestFit="1" customWidth="1"/>
    <col min="9820" max="9820" width="15.44140625" style="5" customWidth="1"/>
    <col min="9821" max="9821" width="13.44140625" style="5" bestFit="1" customWidth="1"/>
    <col min="9822" max="9822" width="14" style="5" customWidth="1"/>
    <col min="9823" max="9823" width="18.5546875" style="5" customWidth="1"/>
    <col min="9824" max="9824" width="8.109375" style="5" bestFit="1" customWidth="1"/>
    <col min="9825" max="10067" width="9.109375" style="5"/>
    <col min="10068" max="10068" width="7.88671875" style="5" customWidth="1"/>
    <col min="10069" max="10069" width="62.6640625" style="5" customWidth="1"/>
    <col min="10070" max="10070" width="14.44140625" style="5" customWidth="1"/>
    <col min="10071" max="10071" width="13.6640625" style="5" customWidth="1"/>
    <col min="10072" max="10072" width="14.5546875" style="5" customWidth="1"/>
    <col min="10073" max="10073" width="14" style="5" customWidth="1"/>
    <col min="10074" max="10075" width="13.44140625" style="5" bestFit="1" customWidth="1"/>
    <col min="10076" max="10076" width="15.44140625" style="5" customWidth="1"/>
    <col min="10077" max="10077" width="13.44140625" style="5" bestFit="1" customWidth="1"/>
    <col min="10078" max="10078" width="14" style="5" customWidth="1"/>
    <col min="10079" max="10079" width="18.5546875" style="5" customWidth="1"/>
    <col min="10080" max="10080" width="8.109375" style="5" bestFit="1" customWidth="1"/>
    <col min="10081" max="10323" width="9.109375" style="5"/>
    <col min="10324" max="10324" width="7.88671875" style="5" customWidth="1"/>
    <col min="10325" max="10325" width="62.6640625" style="5" customWidth="1"/>
    <col min="10326" max="10326" width="14.44140625" style="5" customWidth="1"/>
    <col min="10327" max="10327" width="13.6640625" style="5" customWidth="1"/>
    <col min="10328" max="10328" width="14.5546875" style="5" customWidth="1"/>
    <col min="10329" max="10329" width="14" style="5" customWidth="1"/>
    <col min="10330" max="10331" width="13.44140625" style="5" bestFit="1" customWidth="1"/>
    <col min="10332" max="10332" width="15.44140625" style="5" customWidth="1"/>
    <col min="10333" max="10333" width="13.44140625" style="5" bestFit="1" customWidth="1"/>
    <col min="10334" max="10334" width="14" style="5" customWidth="1"/>
    <col min="10335" max="10335" width="18.5546875" style="5" customWidth="1"/>
    <col min="10336" max="10336" width="8.109375" style="5" bestFit="1" customWidth="1"/>
    <col min="10337" max="10579" width="9.109375" style="5"/>
    <col min="10580" max="10580" width="7.88671875" style="5" customWidth="1"/>
    <col min="10581" max="10581" width="62.6640625" style="5" customWidth="1"/>
    <col min="10582" max="10582" width="14.44140625" style="5" customWidth="1"/>
    <col min="10583" max="10583" width="13.6640625" style="5" customWidth="1"/>
    <col min="10584" max="10584" width="14.5546875" style="5" customWidth="1"/>
    <col min="10585" max="10585" width="14" style="5" customWidth="1"/>
    <col min="10586" max="10587" width="13.44140625" style="5" bestFit="1" customWidth="1"/>
    <col min="10588" max="10588" width="15.44140625" style="5" customWidth="1"/>
    <col min="10589" max="10589" width="13.44140625" style="5" bestFit="1" customWidth="1"/>
    <col min="10590" max="10590" width="14" style="5" customWidth="1"/>
    <col min="10591" max="10591" width="18.5546875" style="5" customWidth="1"/>
    <col min="10592" max="10592" width="8.109375" style="5" bestFit="1" customWidth="1"/>
    <col min="10593" max="10835" width="9.109375" style="5"/>
    <col min="10836" max="10836" width="7.88671875" style="5" customWidth="1"/>
    <col min="10837" max="10837" width="62.6640625" style="5" customWidth="1"/>
    <col min="10838" max="10838" width="14.44140625" style="5" customWidth="1"/>
    <col min="10839" max="10839" width="13.6640625" style="5" customWidth="1"/>
    <col min="10840" max="10840" width="14.5546875" style="5" customWidth="1"/>
    <col min="10841" max="10841" width="14" style="5" customWidth="1"/>
    <col min="10842" max="10843" width="13.44140625" style="5" bestFit="1" customWidth="1"/>
    <col min="10844" max="10844" width="15.44140625" style="5" customWidth="1"/>
    <col min="10845" max="10845" width="13.44140625" style="5" bestFit="1" customWidth="1"/>
    <col min="10846" max="10846" width="14" style="5" customWidth="1"/>
    <col min="10847" max="10847" width="18.5546875" style="5" customWidth="1"/>
    <col min="10848" max="10848" width="8.109375" style="5" bestFit="1" customWidth="1"/>
    <col min="10849" max="11091" width="9.109375" style="5"/>
    <col min="11092" max="11092" width="7.88671875" style="5" customWidth="1"/>
    <col min="11093" max="11093" width="62.6640625" style="5" customWidth="1"/>
    <col min="11094" max="11094" width="14.44140625" style="5" customWidth="1"/>
    <col min="11095" max="11095" width="13.6640625" style="5" customWidth="1"/>
    <col min="11096" max="11096" width="14.5546875" style="5" customWidth="1"/>
    <col min="11097" max="11097" width="14" style="5" customWidth="1"/>
    <col min="11098" max="11099" width="13.44140625" style="5" bestFit="1" customWidth="1"/>
    <col min="11100" max="11100" width="15.44140625" style="5" customWidth="1"/>
    <col min="11101" max="11101" width="13.44140625" style="5" bestFit="1" customWidth="1"/>
    <col min="11102" max="11102" width="14" style="5" customWidth="1"/>
    <col min="11103" max="11103" width="18.5546875" style="5" customWidth="1"/>
    <col min="11104" max="11104" width="8.109375" style="5" bestFit="1" customWidth="1"/>
    <col min="11105" max="11347" width="9.109375" style="5"/>
    <col min="11348" max="11348" width="7.88671875" style="5" customWidth="1"/>
    <col min="11349" max="11349" width="62.6640625" style="5" customWidth="1"/>
    <col min="11350" max="11350" width="14.44140625" style="5" customWidth="1"/>
    <col min="11351" max="11351" width="13.6640625" style="5" customWidth="1"/>
    <col min="11352" max="11352" width="14.5546875" style="5" customWidth="1"/>
    <col min="11353" max="11353" width="14" style="5" customWidth="1"/>
    <col min="11354" max="11355" width="13.44140625" style="5" bestFit="1" customWidth="1"/>
    <col min="11356" max="11356" width="15.44140625" style="5" customWidth="1"/>
    <col min="11357" max="11357" width="13.44140625" style="5" bestFit="1" customWidth="1"/>
    <col min="11358" max="11358" width="14" style="5" customWidth="1"/>
    <col min="11359" max="11359" width="18.5546875" style="5" customWidth="1"/>
    <col min="11360" max="11360" width="8.109375" style="5" bestFit="1" customWidth="1"/>
    <col min="11361" max="11603" width="9.109375" style="5"/>
    <col min="11604" max="11604" width="7.88671875" style="5" customWidth="1"/>
    <col min="11605" max="11605" width="62.6640625" style="5" customWidth="1"/>
    <col min="11606" max="11606" width="14.44140625" style="5" customWidth="1"/>
    <col min="11607" max="11607" width="13.6640625" style="5" customWidth="1"/>
    <col min="11608" max="11608" width="14.5546875" style="5" customWidth="1"/>
    <col min="11609" max="11609" width="14" style="5" customWidth="1"/>
    <col min="11610" max="11611" width="13.44140625" style="5" bestFit="1" customWidth="1"/>
    <col min="11612" max="11612" width="15.44140625" style="5" customWidth="1"/>
    <col min="11613" max="11613" width="13.44140625" style="5" bestFit="1" customWidth="1"/>
    <col min="11614" max="11614" width="14" style="5" customWidth="1"/>
    <col min="11615" max="11615" width="18.5546875" style="5" customWidth="1"/>
    <col min="11616" max="11616" width="8.109375" style="5" bestFit="1" customWidth="1"/>
    <col min="11617" max="11859" width="9.109375" style="5"/>
    <col min="11860" max="11860" width="7.88671875" style="5" customWidth="1"/>
    <col min="11861" max="11861" width="62.6640625" style="5" customWidth="1"/>
    <col min="11862" max="11862" width="14.44140625" style="5" customWidth="1"/>
    <col min="11863" max="11863" width="13.6640625" style="5" customWidth="1"/>
    <col min="11864" max="11864" width="14.5546875" style="5" customWidth="1"/>
    <col min="11865" max="11865" width="14" style="5" customWidth="1"/>
    <col min="11866" max="11867" width="13.44140625" style="5" bestFit="1" customWidth="1"/>
    <col min="11868" max="11868" width="15.44140625" style="5" customWidth="1"/>
    <col min="11869" max="11869" width="13.44140625" style="5" bestFit="1" customWidth="1"/>
    <col min="11870" max="11870" width="14" style="5" customWidth="1"/>
    <col min="11871" max="11871" width="18.5546875" style="5" customWidth="1"/>
    <col min="11872" max="11872" width="8.109375" style="5" bestFit="1" customWidth="1"/>
    <col min="11873" max="12115" width="9.109375" style="5"/>
    <col min="12116" max="12116" width="7.88671875" style="5" customWidth="1"/>
    <col min="12117" max="12117" width="62.6640625" style="5" customWidth="1"/>
    <col min="12118" max="12118" width="14.44140625" style="5" customWidth="1"/>
    <col min="12119" max="12119" width="13.6640625" style="5" customWidth="1"/>
    <col min="12120" max="12120" width="14.5546875" style="5" customWidth="1"/>
    <col min="12121" max="12121" width="14" style="5" customWidth="1"/>
    <col min="12122" max="12123" width="13.44140625" style="5" bestFit="1" customWidth="1"/>
    <col min="12124" max="12124" width="15.44140625" style="5" customWidth="1"/>
    <col min="12125" max="12125" width="13.44140625" style="5" bestFit="1" customWidth="1"/>
    <col min="12126" max="12126" width="14" style="5" customWidth="1"/>
    <col min="12127" max="12127" width="18.5546875" style="5" customWidth="1"/>
    <col min="12128" max="12128" width="8.109375" style="5" bestFit="1" customWidth="1"/>
    <col min="12129" max="12371" width="9.109375" style="5"/>
    <col min="12372" max="12372" width="7.88671875" style="5" customWidth="1"/>
    <col min="12373" max="12373" width="62.6640625" style="5" customWidth="1"/>
    <col min="12374" max="12374" width="14.44140625" style="5" customWidth="1"/>
    <col min="12375" max="12375" width="13.6640625" style="5" customWidth="1"/>
    <col min="12376" max="12376" width="14.5546875" style="5" customWidth="1"/>
    <col min="12377" max="12377" width="14" style="5" customWidth="1"/>
    <col min="12378" max="12379" width="13.44140625" style="5" bestFit="1" customWidth="1"/>
    <col min="12380" max="12380" width="15.44140625" style="5" customWidth="1"/>
    <col min="12381" max="12381" width="13.44140625" style="5" bestFit="1" customWidth="1"/>
    <col min="12382" max="12382" width="14" style="5" customWidth="1"/>
    <col min="12383" max="12383" width="18.5546875" style="5" customWidth="1"/>
    <col min="12384" max="12384" width="8.109375" style="5" bestFit="1" customWidth="1"/>
    <col min="12385" max="12627" width="9.109375" style="5"/>
    <col min="12628" max="12628" width="7.88671875" style="5" customWidth="1"/>
    <col min="12629" max="12629" width="62.6640625" style="5" customWidth="1"/>
    <col min="12630" max="12630" width="14.44140625" style="5" customWidth="1"/>
    <col min="12631" max="12631" width="13.6640625" style="5" customWidth="1"/>
    <col min="12632" max="12632" width="14.5546875" style="5" customWidth="1"/>
    <col min="12633" max="12633" width="14" style="5" customWidth="1"/>
    <col min="12634" max="12635" width="13.44140625" style="5" bestFit="1" customWidth="1"/>
    <col min="12636" max="12636" width="15.44140625" style="5" customWidth="1"/>
    <col min="12637" max="12637" width="13.44140625" style="5" bestFit="1" customWidth="1"/>
    <col min="12638" max="12638" width="14" style="5" customWidth="1"/>
    <col min="12639" max="12639" width="18.5546875" style="5" customWidth="1"/>
    <col min="12640" max="12640" width="8.109375" style="5" bestFit="1" customWidth="1"/>
    <col min="12641" max="12883" width="9.109375" style="5"/>
    <col min="12884" max="12884" width="7.88671875" style="5" customWidth="1"/>
    <col min="12885" max="12885" width="62.6640625" style="5" customWidth="1"/>
    <col min="12886" max="12886" width="14.44140625" style="5" customWidth="1"/>
    <col min="12887" max="12887" width="13.6640625" style="5" customWidth="1"/>
    <col min="12888" max="12888" width="14.5546875" style="5" customWidth="1"/>
    <col min="12889" max="12889" width="14" style="5" customWidth="1"/>
    <col min="12890" max="12891" width="13.44140625" style="5" bestFit="1" customWidth="1"/>
    <col min="12892" max="12892" width="15.44140625" style="5" customWidth="1"/>
    <col min="12893" max="12893" width="13.44140625" style="5" bestFit="1" customWidth="1"/>
    <col min="12894" max="12894" width="14" style="5" customWidth="1"/>
    <col min="12895" max="12895" width="18.5546875" style="5" customWidth="1"/>
    <col min="12896" max="12896" width="8.109375" style="5" bestFit="1" customWidth="1"/>
    <col min="12897" max="13139" width="9.109375" style="5"/>
    <col min="13140" max="13140" width="7.88671875" style="5" customWidth="1"/>
    <col min="13141" max="13141" width="62.6640625" style="5" customWidth="1"/>
    <col min="13142" max="13142" width="14.44140625" style="5" customWidth="1"/>
    <col min="13143" max="13143" width="13.6640625" style="5" customWidth="1"/>
    <col min="13144" max="13144" width="14.5546875" style="5" customWidth="1"/>
    <col min="13145" max="13145" width="14" style="5" customWidth="1"/>
    <col min="13146" max="13147" width="13.44140625" style="5" bestFit="1" customWidth="1"/>
    <col min="13148" max="13148" width="15.44140625" style="5" customWidth="1"/>
    <col min="13149" max="13149" width="13.44140625" style="5" bestFit="1" customWidth="1"/>
    <col min="13150" max="13150" width="14" style="5" customWidth="1"/>
    <col min="13151" max="13151" width="18.5546875" style="5" customWidth="1"/>
    <col min="13152" max="13152" width="8.109375" style="5" bestFit="1" customWidth="1"/>
    <col min="13153" max="13395" width="9.109375" style="5"/>
    <col min="13396" max="13396" width="7.88671875" style="5" customWidth="1"/>
    <col min="13397" max="13397" width="62.6640625" style="5" customWidth="1"/>
    <col min="13398" max="13398" width="14.44140625" style="5" customWidth="1"/>
    <col min="13399" max="13399" width="13.6640625" style="5" customWidth="1"/>
    <col min="13400" max="13400" width="14.5546875" style="5" customWidth="1"/>
    <col min="13401" max="13401" width="14" style="5" customWidth="1"/>
    <col min="13402" max="13403" width="13.44140625" style="5" bestFit="1" customWidth="1"/>
    <col min="13404" max="13404" width="15.44140625" style="5" customWidth="1"/>
    <col min="13405" max="13405" width="13.44140625" style="5" bestFit="1" customWidth="1"/>
    <col min="13406" max="13406" width="14" style="5" customWidth="1"/>
    <col min="13407" max="13407" width="18.5546875" style="5" customWidth="1"/>
    <col min="13408" max="13408" width="8.109375" style="5" bestFit="1" customWidth="1"/>
    <col min="13409" max="13651" width="9.109375" style="5"/>
    <col min="13652" max="13652" width="7.88671875" style="5" customWidth="1"/>
    <col min="13653" max="13653" width="62.6640625" style="5" customWidth="1"/>
    <col min="13654" max="13654" width="14.44140625" style="5" customWidth="1"/>
    <col min="13655" max="13655" width="13.6640625" style="5" customWidth="1"/>
    <col min="13656" max="13656" width="14.5546875" style="5" customWidth="1"/>
    <col min="13657" max="13657" width="14" style="5" customWidth="1"/>
    <col min="13658" max="13659" width="13.44140625" style="5" bestFit="1" customWidth="1"/>
    <col min="13660" max="13660" width="15.44140625" style="5" customWidth="1"/>
    <col min="13661" max="13661" width="13.44140625" style="5" bestFit="1" customWidth="1"/>
    <col min="13662" max="13662" width="14" style="5" customWidth="1"/>
    <col min="13663" max="13663" width="18.5546875" style="5" customWidth="1"/>
    <col min="13664" max="13664" width="8.109375" style="5" bestFit="1" customWidth="1"/>
    <col min="13665" max="13907" width="9.109375" style="5"/>
    <col min="13908" max="13908" width="7.88671875" style="5" customWidth="1"/>
    <col min="13909" max="13909" width="62.6640625" style="5" customWidth="1"/>
    <col min="13910" max="13910" width="14.44140625" style="5" customWidth="1"/>
    <col min="13911" max="13911" width="13.6640625" style="5" customWidth="1"/>
    <col min="13912" max="13912" width="14.5546875" style="5" customWidth="1"/>
    <col min="13913" max="13913" width="14" style="5" customWidth="1"/>
    <col min="13914" max="13915" width="13.44140625" style="5" bestFit="1" customWidth="1"/>
    <col min="13916" max="13916" width="15.44140625" style="5" customWidth="1"/>
    <col min="13917" max="13917" width="13.44140625" style="5" bestFit="1" customWidth="1"/>
    <col min="13918" max="13918" width="14" style="5" customWidth="1"/>
    <col min="13919" max="13919" width="18.5546875" style="5" customWidth="1"/>
    <col min="13920" max="13920" width="8.109375" style="5" bestFit="1" customWidth="1"/>
    <col min="13921" max="14163" width="9.109375" style="5"/>
    <col min="14164" max="14164" width="7.88671875" style="5" customWidth="1"/>
    <col min="14165" max="14165" width="62.6640625" style="5" customWidth="1"/>
    <col min="14166" max="14166" width="14.44140625" style="5" customWidth="1"/>
    <col min="14167" max="14167" width="13.6640625" style="5" customWidth="1"/>
    <col min="14168" max="14168" width="14.5546875" style="5" customWidth="1"/>
    <col min="14169" max="14169" width="14" style="5" customWidth="1"/>
    <col min="14170" max="14171" width="13.44140625" style="5" bestFit="1" customWidth="1"/>
    <col min="14172" max="14172" width="15.44140625" style="5" customWidth="1"/>
    <col min="14173" max="14173" width="13.44140625" style="5" bestFit="1" customWidth="1"/>
    <col min="14174" max="14174" width="14" style="5" customWidth="1"/>
    <col min="14175" max="14175" width="18.5546875" style="5" customWidth="1"/>
    <col min="14176" max="14176" width="8.109375" style="5" bestFit="1" customWidth="1"/>
    <col min="14177" max="14419" width="9.109375" style="5"/>
    <col min="14420" max="14420" width="7.88671875" style="5" customWidth="1"/>
    <col min="14421" max="14421" width="62.6640625" style="5" customWidth="1"/>
    <col min="14422" max="14422" width="14.44140625" style="5" customWidth="1"/>
    <col min="14423" max="14423" width="13.6640625" style="5" customWidth="1"/>
    <col min="14424" max="14424" width="14.5546875" style="5" customWidth="1"/>
    <col min="14425" max="14425" width="14" style="5" customWidth="1"/>
    <col min="14426" max="14427" width="13.44140625" style="5" bestFit="1" customWidth="1"/>
    <col min="14428" max="14428" width="15.44140625" style="5" customWidth="1"/>
    <col min="14429" max="14429" width="13.44140625" style="5" bestFit="1" customWidth="1"/>
    <col min="14430" max="14430" width="14" style="5" customWidth="1"/>
    <col min="14431" max="14431" width="18.5546875" style="5" customWidth="1"/>
    <col min="14432" max="14432" width="8.109375" style="5" bestFit="1" customWidth="1"/>
    <col min="14433" max="14675" width="9.109375" style="5"/>
    <col min="14676" max="14676" width="7.88671875" style="5" customWidth="1"/>
    <col min="14677" max="14677" width="62.6640625" style="5" customWidth="1"/>
    <col min="14678" max="14678" width="14.44140625" style="5" customWidth="1"/>
    <col min="14679" max="14679" width="13.6640625" style="5" customWidth="1"/>
    <col min="14680" max="14680" width="14.5546875" style="5" customWidth="1"/>
    <col min="14681" max="14681" width="14" style="5" customWidth="1"/>
    <col min="14682" max="14683" width="13.44140625" style="5" bestFit="1" customWidth="1"/>
    <col min="14684" max="14684" width="15.44140625" style="5" customWidth="1"/>
    <col min="14685" max="14685" width="13.44140625" style="5" bestFit="1" customWidth="1"/>
    <col min="14686" max="14686" width="14" style="5" customWidth="1"/>
    <col min="14687" max="14687" width="18.5546875" style="5" customWidth="1"/>
    <col min="14688" max="14688" width="8.109375" style="5" bestFit="1" customWidth="1"/>
    <col min="14689" max="14931" width="9.109375" style="5"/>
    <col min="14932" max="14932" width="7.88671875" style="5" customWidth="1"/>
    <col min="14933" max="14933" width="62.6640625" style="5" customWidth="1"/>
    <col min="14934" max="14934" width="14.44140625" style="5" customWidth="1"/>
    <col min="14935" max="14935" width="13.6640625" style="5" customWidth="1"/>
    <col min="14936" max="14936" width="14.5546875" style="5" customWidth="1"/>
    <col min="14937" max="14937" width="14" style="5" customWidth="1"/>
    <col min="14938" max="14939" width="13.44140625" style="5" bestFit="1" customWidth="1"/>
    <col min="14940" max="14940" width="15.44140625" style="5" customWidth="1"/>
    <col min="14941" max="14941" width="13.44140625" style="5" bestFit="1" customWidth="1"/>
    <col min="14942" max="14942" width="14" style="5" customWidth="1"/>
    <col min="14943" max="14943" width="18.5546875" style="5" customWidth="1"/>
    <col min="14944" max="14944" width="8.109375" style="5" bestFit="1" customWidth="1"/>
    <col min="14945" max="15187" width="9.109375" style="5"/>
    <col min="15188" max="15188" width="7.88671875" style="5" customWidth="1"/>
    <col min="15189" max="15189" width="62.6640625" style="5" customWidth="1"/>
    <col min="15190" max="15190" width="14.44140625" style="5" customWidth="1"/>
    <col min="15191" max="15191" width="13.6640625" style="5" customWidth="1"/>
    <col min="15192" max="15192" width="14.5546875" style="5" customWidth="1"/>
    <col min="15193" max="15193" width="14" style="5" customWidth="1"/>
    <col min="15194" max="15195" width="13.44140625" style="5" bestFit="1" customWidth="1"/>
    <col min="15196" max="15196" width="15.44140625" style="5" customWidth="1"/>
    <col min="15197" max="15197" width="13.44140625" style="5" bestFit="1" customWidth="1"/>
    <col min="15198" max="15198" width="14" style="5" customWidth="1"/>
    <col min="15199" max="15199" width="18.5546875" style="5" customWidth="1"/>
    <col min="15200" max="15200" width="8.109375" style="5" bestFit="1" customWidth="1"/>
    <col min="15201" max="15443" width="9.109375" style="5"/>
    <col min="15444" max="15444" width="7.88671875" style="5" customWidth="1"/>
    <col min="15445" max="15445" width="62.6640625" style="5" customWidth="1"/>
    <col min="15446" max="15446" width="14.44140625" style="5" customWidth="1"/>
    <col min="15447" max="15447" width="13.6640625" style="5" customWidth="1"/>
    <col min="15448" max="15448" width="14.5546875" style="5" customWidth="1"/>
    <col min="15449" max="15449" width="14" style="5" customWidth="1"/>
    <col min="15450" max="15451" width="13.44140625" style="5" bestFit="1" customWidth="1"/>
    <col min="15452" max="15452" width="15.44140625" style="5" customWidth="1"/>
    <col min="15453" max="15453" width="13.44140625" style="5" bestFit="1" customWidth="1"/>
    <col min="15454" max="15454" width="14" style="5" customWidth="1"/>
    <col min="15455" max="15455" width="18.5546875" style="5" customWidth="1"/>
    <col min="15456" max="15456" width="8.109375" style="5" bestFit="1" customWidth="1"/>
    <col min="15457" max="15699" width="9.109375" style="5"/>
    <col min="15700" max="15700" width="7.88671875" style="5" customWidth="1"/>
    <col min="15701" max="15701" width="62.6640625" style="5" customWidth="1"/>
    <col min="15702" max="15702" width="14.44140625" style="5" customWidth="1"/>
    <col min="15703" max="15703" width="13.6640625" style="5" customWidth="1"/>
    <col min="15704" max="15704" width="14.5546875" style="5" customWidth="1"/>
    <col min="15705" max="15705" width="14" style="5" customWidth="1"/>
    <col min="15706" max="15707" width="13.44140625" style="5" bestFit="1" customWidth="1"/>
    <col min="15708" max="15708" width="15.44140625" style="5" customWidth="1"/>
    <col min="15709" max="15709" width="13.44140625" style="5" bestFit="1" customWidth="1"/>
    <col min="15710" max="15710" width="14" style="5" customWidth="1"/>
    <col min="15711" max="15711" width="18.5546875" style="5" customWidth="1"/>
    <col min="15712" max="15712" width="8.109375" style="5" bestFit="1" customWidth="1"/>
    <col min="15713" max="15955" width="9.109375" style="5"/>
    <col min="15956" max="15956" width="7.88671875" style="5" customWidth="1"/>
    <col min="15957" max="15957" width="62.6640625" style="5" customWidth="1"/>
    <col min="15958" max="15958" width="14.44140625" style="5" customWidth="1"/>
    <col min="15959" max="15959" width="13.6640625" style="5" customWidth="1"/>
    <col min="15960" max="15960" width="14.5546875" style="5" customWidth="1"/>
    <col min="15961" max="15961" width="14" style="5" customWidth="1"/>
    <col min="15962" max="15963" width="13.44140625" style="5" bestFit="1" customWidth="1"/>
    <col min="15964" max="15964" width="15.44140625" style="5" customWidth="1"/>
    <col min="15965" max="15965" width="13.44140625" style="5" bestFit="1" customWidth="1"/>
    <col min="15966" max="15966" width="14" style="5" customWidth="1"/>
    <col min="15967" max="15967" width="18.5546875" style="5" customWidth="1"/>
    <col min="15968" max="15968" width="8.109375" style="5" bestFit="1" customWidth="1"/>
    <col min="15969" max="16384" width="9.109375" style="5"/>
  </cols>
  <sheetData>
    <row r="1" spans="1:12" x14ac:dyDescent="0.3">
      <c r="H1" s="45"/>
      <c r="I1" s="48" t="s">
        <v>50</v>
      </c>
      <c r="J1" s="48"/>
      <c r="K1" s="48"/>
    </row>
    <row r="2" spans="1:12" x14ac:dyDescent="0.3">
      <c r="H2" s="48" t="s">
        <v>44</v>
      </c>
      <c r="I2" s="48"/>
      <c r="J2" s="48"/>
      <c r="K2" s="48"/>
    </row>
    <row r="3" spans="1:12" x14ac:dyDescent="0.3">
      <c r="H3" s="45"/>
      <c r="I3" s="48" t="s">
        <v>48</v>
      </c>
      <c r="J3" s="48"/>
      <c r="K3" s="48"/>
    </row>
    <row r="4" spans="1:12" x14ac:dyDescent="0.3">
      <c r="H4" s="48" t="s">
        <v>49</v>
      </c>
      <c r="I4" s="48"/>
      <c r="J4" s="48"/>
      <c r="K4" s="48"/>
    </row>
    <row r="5" spans="1:12" x14ac:dyDescent="0.3">
      <c r="H5" s="45"/>
      <c r="I5" s="48" t="s">
        <v>46</v>
      </c>
      <c r="J5" s="48"/>
      <c r="K5" s="48"/>
    </row>
    <row r="7" spans="1:12" x14ac:dyDescent="0.3">
      <c r="H7" s="4"/>
      <c r="I7" s="46" t="s">
        <v>45</v>
      </c>
      <c r="J7" s="46"/>
      <c r="K7" s="46"/>
    </row>
    <row r="8" spans="1:12" x14ac:dyDescent="0.3">
      <c r="H8" s="46" t="s">
        <v>44</v>
      </c>
      <c r="I8" s="46"/>
      <c r="J8" s="46"/>
      <c r="K8" s="46"/>
    </row>
    <row r="9" spans="1:12" x14ac:dyDescent="0.3">
      <c r="H9" s="4"/>
      <c r="I9" s="46" t="s">
        <v>46</v>
      </c>
      <c r="J9" s="46"/>
      <c r="K9" s="46"/>
    </row>
    <row r="10" spans="1:12" x14ac:dyDescent="0.3">
      <c r="H10" s="4"/>
      <c r="I10" s="6"/>
      <c r="J10" s="6"/>
      <c r="K10" s="6"/>
    </row>
    <row r="11" spans="1:12" x14ac:dyDescent="0.3">
      <c r="A11" s="47" t="s">
        <v>47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2" ht="16.2" thickBot="1" x14ac:dyDescent="0.35">
      <c r="A12" s="5"/>
      <c r="B12" s="7"/>
      <c r="E12" s="8"/>
      <c r="J12" s="9"/>
      <c r="K12" s="9" t="s">
        <v>0</v>
      </c>
    </row>
    <row r="13" spans="1:12" s="28" customFormat="1" ht="31.8" thickBot="1" x14ac:dyDescent="0.35">
      <c r="A13" s="22" t="s">
        <v>1</v>
      </c>
      <c r="B13" s="23" t="s">
        <v>2</v>
      </c>
      <c r="C13" s="24" t="s">
        <v>3</v>
      </c>
      <c r="D13" s="24" t="s">
        <v>4</v>
      </c>
      <c r="E13" s="24" t="s">
        <v>5</v>
      </c>
      <c r="F13" s="24" t="s">
        <v>6</v>
      </c>
      <c r="G13" s="24" t="s">
        <v>7</v>
      </c>
      <c r="H13" s="24" t="s">
        <v>8</v>
      </c>
      <c r="I13" s="24" t="s">
        <v>9</v>
      </c>
      <c r="J13" s="24" t="s">
        <v>10</v>
      </c>
      <c r="K13" s="25" t="s">
        <v>11</v>
      </c>
    </row>
    <row r="14" spans="1:12" x14ac:dyDescent="0.3">
      <c r="A14" s="40">
        <v>1000000</v>
      </c>
      <c r="B14" s="29" t="s">
        <v>12</v>
      </c>
      <c r="C14" s="30">
        <f>SUM(C15+C23+C25+C33)</f>
        <v>396103486</v>
      </c>
      <c r="D14" s="30">
        <f t="shared" ref="D14:J14" si="0">SUM(D15+D23+D25+D33)</f>
        <v>37432459</v>
      </c>
      <c r="E14" s="30">
        <f t="shared" si="0"/>
        <v>262996505</v>
      </c>
      <c r="F14" s="30">
        <f t="shared" si="0"/>
        <v>246363203</v>
      </c>
      <c r="G14" s="30">
        <f t="shared" si="0"/>
        <v>103716758</v>
      </c>
      <c r="H14" s="30">
        <f t="shared" si="0"/>
        <v>153873439</v>
      </c>
      <c r="I14" s="30">
        <f t="shared" si="0"/>
        <v>77661385</v>
      </c>
      <c r="J14" s="30">
        <f t="shared" si="0"/>
        <v>43265169</v>
      </c>
      <c r="K14" s="31">
        <f>SUM(C14:J14)</f>
        <v>1321412404</v>
      </c>
      <c r="L14" s="10"/>
    </row>
    <row r="15" spans="1:12" x14ac:dyDescent="0.3">
      <c r="A15" s="39">
        <v>1010000</v>
      </c>
      <c r="B15" s="14" t="s">
        <v>13</v>
      </c>
      <c r="C15" s="12">
        <f t="shared" ref="C15:J15" si="1">SUM(C16:C21)</f>
        <v>352864078</v>
      </c>
      <c r="D15" s="12">
        <f t="shared" si="1"/>
        <v>29171276</v>
      </c>
      <c r="E15" s="12">
        <f t="shared" si="1"/>
        <v>233948030</v>
      </c>
      <c r="F15" s="12">
        <f t="shared" si="1"/>
        <v>203074849</v>
      </c>
      <c r="G15" s="12">
        <f t="shared" si="1"/>
        <v>85904508</v>
      </c>
      <c r="H15" s="12">
        <f t="shared" si="1"/>
        <v>112901652</v>
      </c>
      <c r="I15" s="12">
        <f t="shared" si="1"/>
        <v>51037177</v>
      </c>
      <c r="J15" s="12">
        <f t="shared" si="1"/>
        <v>31220759</v>
      </c>
      <c r="K15" s="20">
        <f>SUM(C15:J15)</f>
        <v>1100122329</v>
      </c>
      <c r="L15" s="10"/>
    </row>
    <row r="16" spans="1:12" x14ac:dyDescent="0.3">
      <c r="A16" s="39">
        <v>1010100</v>
      </c>
      <c r="B16" s="13" t="s">
        <v>14</v>
      </c>
      <c r="C16" s="12"/>
      <c r="D16" s="12"/>
      <c r="E16" s="12"/>
      <c r="F16" s="12"/>
      <c r="G16" s="12"/>
      <c r="H16" s="12"/>
      <c r="I16" s="12"/>
      <c r="J16" s="12"/>
      <c r="K16" s="20">
        <f t="shared" ref="K16:K21" si="2">SUM(C16:J16)</f>
        <v>0</v>
      </c>
      <c r="L16" s="10"/>
    </row>
    <row r="17" spans="1:12" ht="46.8" x14ac:dyDescent="0.3">
      <c r="A17" s="39">
        <v>1010200</v>
      </c>
      <c r="B17" s="13" t="s">
        <v>15</v>
      </c>
      <c r="C17" s="12">
        <f>115017133-25359973</f>
        <v>89657160</v>
      </c>
      <c r="D17" s="12">
        <f>11041412-763338</f>
        <v>10278074</v>
      </c>
      <c r="E17" s="12">
        <v>107494956</v>
      </c>
      <c r="F17" s="12">
        <f>101998151-2683543</f>
        <v>99314608</v>
      </c>
      <c r="G17" s="12">
        <v>46616335</v>
      </c>
      <c r="H17" s="12">
        <v>58151085</v>
      </c>
      <c r="I17" s="12">
        <v>22582115</v>
      </c>
      <c r="J17" s="12">
        <v>14195856</v>
      </c>
      <c r="K17" s="20">
        <f t="shared" si="2"/>
        <v>448290189</v>
      </c>
      <c r="L17" s="10"/>
    </row>
    <row r="18" spans="1:12" ht="46.8" x14ac:dyDescent="0.3">
      <c r="A18" s="39">
        <v>1010500</v>
      </c>
      <c r="B18" s="15" t="s">
        <v>16</v>
      </c>
      <c r="C18" s="12">
        <f>7953877</f>
        <v>7953877</v>
      </c>
      <c r="D18" s="12">
        <v>246719</v>
      </c>
      <c r="E18" s="12">
        <v>4984596</v>
      </c>
      <c r="F18" s="12">
        <v>3053196</v>
      </c>
      <c r="G18" s="12">
        <v>1208782</v>
      </c>
      <c r="H18" s="12">
        <v>3591329</v>
      </c>
      <c r="I18" s="12">
        <v>1266782</v>
      </c>
      <c r="J18" s="12">
        <v>872204</v>
      </c>
      <c r="K18" s="20">
        <f t="shared" si="2"/>
        <v>23177485</v>
      </c>
      <c r="L18" s="10"/>
    </row>
    <row r="19" spans="1:12" ht="62.4" x14ac:dyDescent="0.3">
      <c r="A19" s="39">
        <v>1010600</v>
      </c>
      <c r="B19" s="13" t="s">
        <v>17</v>
      </c>
      <c r="C19" s="12">
        <f>6993313</f>
        <v>6993313</v>
      </c>
      <c r="D19" s="12">
        <v>25710</v>
      </c>
      <c r="E19" s="12">
        <v>9058452</v>
      </c>
      <c r="F19" s="12">
        <v>1238747</v>
      </c>
      <c r="G19" s="12">
        <v>938955</v>
      </c>
      <c r="H19" s="12">
        <v>1425963</v>
      </c>
      <c r="I19" s="12">
        <v>160160</v>
      </c>
      <c r="J19" s="12">
        <v>145800</v>
      </c>
      <c r="K19" s="20">
        <f t="shared" si="2"/>
        <v>19987100</v>
      </c>
      <c r="L19" s="10"/>
    </row>
    <row r="20" spans="1:12" ht="62.4" x14ac:dyDescent="0.3">
      <c r="A20" s="39">
        <v>1010601</v>
      </c>
      <c r="B20" s="13" t="s">
        <v>18</v>
      </c>
      <c r="C20" s="12">
        <f>7652715</f>
        <v>7652715</v>
      </c>
      <c r="D20" s="12">
        <v>22535</v>
      </c>
      <c r="E20" s="12">
        <v>8531787</v>
      </c>
      <c r="F20" s="12">
        <v>3753821</v>
      </c>
      <c r="G20" s="12">
        <v>2207212</v>
      </c>
      <c r="H20" s="12">
        <v>5545015</v>
      </c>
      <c r="I20" s="12">
        <v>1707796</v>
      </c>
      <c r="J20" s="12">
        <v>1194789</v>
      </c>
      <c r="K20" s="20">
        <f t="shared" si="2"/>
        <v>30615670</v>
      </c>
      <c r="L20" s="10"/>
    </row>
    <row r="21" spans="1:12" x14ac:dyDescent="0.3">
      <c r="A21" s="39">
        <v>1010700</v>
      </c>
      <c r="B21" s="13" t="s">
        <v>19</v>
      </c>
      <c r="C21" s="12">
        <f>240607013</f>
        <v>240607013</v>
      </c>
      <c r="D21" s="12">
        <v>18598238</v>
      </c>
      <c r="E21" s="12">
        <v>103878239</v>
      </c>
      <c r="F21" s="12">
        <v>95714477</v>
      </c>
      <c r="G21" s="12">
        <v>34933224</v>
      </c>
      <c r="H21" s="12">
        <v>44188260</v>
      </c>
      <c r="I21" s="12">
        <v>25320324</v>
      </c>
      <c r="J21" s="12">
        <v>14812110</v>
      </c>
      <c r="K21" s="20">
        <f t="shared" si="2"/>
        <v>578051885</v>
      </c>
      <c r="L21" s="10"/>
    </row>
    <row r="22" spans="1:12" x14ac:dyDescent="0.3">
      <c r="A22" s="41"/>
      <c r="B22" s="13"/>
      <c r="C22" s="12"/>
      <c r="D22" s="12"/>
      <c r="E22" s="12"/>
      <c r="F22" s="12"/>
      <c r="G22" s="12"/>
      <c r="H22" s="12"/>
      <c r="I22" s="12"/>
      <c r="J22" s="12"/>
      <c r="K22" s="20"/>
      <c r="L22" s="10"/>
    </row>
    <row r="23" spans="1:12" x14ac:dyDescent="0.3">
      <c r="A23" s="39">
        <v>1040000</v>
      </c>
      <c r="B23" s="13" t="s">
        <v>20</v>
      </c>
      <c r="C23" s="12">
        <v>4119396</v>
      </c>
      <c r="D23" s="12">
        <v>241165</v>
      </c>
      <c r="E23" s="12">
        <v>3080197</v>
      </c>
      <c r="F23" s="12">
        <v>2177479</v>
      </c>
      <c r="G23" s="12">
        <v>1630307</v>
      </c>
      <c r="H23" s="12">
        <v>2145114</v>
      </c>
      <c r="I23" s="12">
        <v>1141132</v>
      </c>
      <c r="J23" s="12">
        <v>723433</v>
      </c>
      <c r="K23" s="20">
        <f>SUM(C23:J23)</f>
        <v>15258223</v>
      </c>
      <c r="L23" s="10"/>
    </row>
    <row r="24" spans="1:12" x14ac:dyDescent="0.3">
      <c r="A24" s="41"/>
      <c r="B24" s="16"/>
      <c r="C24" s="12"/>
      <c r="D24" s="12"/>
      <c r="E24" s="12"/>
      <c r="F24" s="12"/>
      <c r="G24" s="12"/>
      <c r="H24" s="12"/>
      <c r="I24" s="12"/>
      <c r="J24" s="12"/>
      <c r="K24" s="20"/>
      <c r="L24" s="10"/>
    </row>
    <row r="25" spans="1:12" ht="31.2" x14ac:dyDescent="0.3">
      <c r="A25" s="39">
        <v>1050000</v>
      </c>
      <c r="B25" s="13" t="s">
        <v>21</v>
      </c>
      <c r="C25" s="12">
        <v>7559535</v>
      </c>
      <c r="D25" s="12">
        <v>76355</v>
      </c>
      <c r="E25" s="12">
        <v>10253740</v>
      </c>
      <c r="F25" s="12">
        <v>28220504</v>
      </c>
      <c r="G25" s="12">
        <v>10189277</v>
      </c>
      <c r="H25" s="12">
        <v>29293722</v>
      </c>
      <c r="I25" s="12">
        <v>21615122</v>
      </c>
      <c r="J25" s="12">
        <v>8405780</v>
      </c>
      <c r="K25" s="20">
        <f t="shared" ref="K25:K30" si="3">SUM(C25:J25)</f>
        <v>115614035</v>
      </c>
      <c r="L25" s="10"/>
    </row>
    <row r="26" spans="1:12" x14ac:dyDescent="0.3">
      <c r="A26" s="39">
        <v>1050100</v>
      </c>
      <c r="B26" s="13" t="s">
        <v>22</v>
      </c>
      <c r="C26" s="12">
        <f t="shared" ref="C26:J26" si="4">SUM(C27:C29)</f>
        <v>7485874</v>
      </c>
      <c r="D26" s="12">
        <f t="shared" si="4"/>
        <v>76355</v>
      </c>
      <c r="E26" s="12">
        <f t="shared" si="4"/>
        <v>10209656</v>
      </c>
      <c r="F26" s="12">
        <f t="shared" si="4"/>
        <v>27424904</v>
      </c>
      <c r="G26" s="12">
        <f t="shared" si="4"/>
        <v>10120855</v>
      </c>
      <c r="H26" s="12">
        <f t="shared" si="4"/>
        <v>28685780</v>
      </c>
      <c r="I26" s="12">
        <f t="shared" si="4"/>
        <v>20630178</v>
      </c>
      <c r="J26" s="12">
        <f t="shared" si="4"/>
        <v>8159075</v>
      </c>
      <c r="K26" s="20">
        <f t="shared" si="3"/>
        <v>112792677</v>
      </c>
      <c r="L26" s="10"/>
    </row>
    <row r="27" spans="1:12" ht="31.2" x14ac:dyDescent="0.3">
      <c r="A27" s="41">
        <v>1050101</v>
      </c>
      <c r="B27" s="16" t="s">
        <v>23</v>
      </c>
      <c r="C27" s="17">
        <v>274444</v>
      </c>
      <c r="D27" s="17">
        <v>0</v>
      </c>
      <c r="E27" s="17">
        <v>1035425</v>
      </c>
      <c r="F27" s="17">
        <v>17763357</v>
      </c>
      <c r="G27" s="17">
        <v>7566005</v>
      </c>
      <c r="H27" s="17">
        <v>19289086</v>
      </c>
      <c r="I27" s="17">
        <v>18027471</v>
      </c>
      <c r="J27" s="17">
        <v>6415473</v>
      </c>
      <c r="K27" s="21">
        <f t="shared" si="3"/>
        <v>70371261</v>
      </c>
      <c r="L27" s="10"/>
    </row>
    <row r="28" spans="1:12" ht="31.2" x14ac:dyDescent="0.3">
      <c r="A28" s="41">
        <v>1050102</v>
      </c>
      <c r="B28" s="16" t="s">
        <v>24</v>
      </c>
      <c r="C28" s="17">
        <v>7115882</v>
      </c>
      <c r="D28" s="17">
        <v>74713</v>
      </c>
      <c r="E28" s="17">
        <v>9051439</v>
      </c>
      <c r="F28" s="17">
        <v>8588505</v>
      </c>
      <c r="G28" s="17">
        <v>1944650</v>
      </c>
      <c r="H28" s="17">
        <v>8776194</v>
      </c>
      <c r="I28" s="17">
        <v>2182207</v>
      </c>
      <c r="J28" s="17">
        <v>1276754</v>
      </c>
      <c r="K28" s="21">
        <f t="shared" si="3"/>
        <v>39010344</v>
      </c>
      <c r="L28" s="10"/>
    </row>
    <row r="29" spans="1:12" x14ac:dyDescent="0.3">
      <c r="A29" s="41">
        <v>1050103</v>
      </c>
      <c r="B29" s="16" t="s">
        <v>25</v>
      </c>
      <c r="C29" s="17">
        <v>95548</v>
      </c>
      <c r="D29" s="17">
        <v>1642</v>
      </c>
      <c r="E29" s="17">
        <v>122792</v>
      </c>
      <c r="F29" s="17">
        <v>1073042</v>
      </c>
      <c r="G29" s="17">
        <v>610200</v>
      </c>
      <c r="H29" s="17">
        <v>620500</v>
      </c>
      <c r="I29" s="17">
        <v>420500</v>
      </c>
      <c r="J29" s="17">
        <v>466848</v>
      </c>
      <c r="K29" s="21">
        <f t="shared" si="3"/>
        <v>3411072</v>
      </c>
      <c r="L29" s="10"/>
    </row>
    <row r="30" spans="1:12" ht="31.2" x14ac:dyDescent="0.3">
      <c r="A30" s="39">
        <v>1051100</v>
      </c>
      <c r="B30" s="13" t="s">
        <v>26</v>
      </c>
      <c r="C30" s="12">
        <v>13660</v>
      </c>
      <c r="D30" s="12"/>
      <c r="E30" s="12">
        <v>141</v>
      </c>
      <c r="F30" s="12">
        <v>775832</v>
      </c>
      <c r="G30" s="12">
        <v>64397</v>
      </c>
      <c r="H30" s="12">
        <v>550941</v>
      </c>
      <c r="I30" s="12">
        <v>977444</v>
      </c>
      <c r="J30" s="12">
        <v>245206</v>
      </c>
      <c r="K30" s="20">
        <f t="shared" si="3"/>
        <v>2627621</v>
      </c>
      <c r="L30" s="10"/>
    </row>
    <row r="31" spans="1:12" x14ac:dyDescent="0.3">
      <c r="A31" s="41"/>
      <c r="B31" s="16"/>
      <c r="C31" s="17"/>
      <c r="D31" s="17"/>
      <c r="E31" s="17"/>
      <c r="F31" s="17"/>
      <c r="G31" s="17"/>
      <c r="H31" s="17"/>
      <c r="I31" s="17"/>
      <c r="J31" s="17"/>
      <c r="K31" s="21"/>
      <c r="L31" s="10"/>
    </row>
    <row r="32" spans="1:12" x14ac:dyDescent="0.3">
      <c r="A32" s="39">
        <v>1400000</v>
      </c>
      <c r="B32" s="13" t="s">
        <v>27</v>
      </c>
      <c r="C32" s="12">
        <f t="shared" ref="C32:J32" si="5">SUM(C33:C34)</f>
        <v>31560477</v>
      </c>
      <c r="D32" s="12">
        <f t="shared" si="5"/>
        <v>7943663</v>
      </c>
      <c r="E32" s="12">
        <f t="shared" si="5"/>
        <v>15714538</v>
      </c>
      <c r="F32" s="12">
        <f t="shared" si="5"/>
        <v>12890371</v>
      </c>
      <c r="G32" s="12">
        <f t="shared" si="5"/>
        <v>5992666</v>
      </c>
      <c r="H32" s="12">
        <f t="shared" si="5"/>
        <v>9532951</v>
      </c>
      <c r="I32" s="12">
        <f t="shared" si="5"/>
        <v>3867954</v>
      </c>
      <c r="J32" s="12">
        <f t="shared" si="5"/>
        <v>2915197</v>
      </c>
      <c r="K32" s="20">
        <f t="shared" ref="K32:K33" si="6">SUM(C32:J32)</f>
        <v>90417817</v>
      </c>
      <c r="L32" s="10"/>
    </row>
    <row r="33" spans="1:12" s="11" customFormat="1" x14ac:dyDescent="0.3">
      <c r="A33" s="42">
        <v>1400400</v>
      </c>
      <c r="B33" s="18" t="s">
        <v>28</v>
      </c>
      <c r="C33" s="17">
        <v>31560477</v>
      </c>
      <c r="D33" s="17">
        <v>7943663</v>
      </c>
      <c r="E33" s="17">
        <v>15714538</v>
      </c>
      <c r="F33" s="17">
        <f>15084874-2194503</f>
        <v>12890371</v>
      </c>
      <c r="G33" s="17">
        <v>5992666</v>
      </c>
      <c r="H33" s="17">
        <v>9532951</v>
      </c>
      <c r="I33" s="17">
        <f>4619158-751204</f>
        <v>3867954</v>
      </c>
      <c r="J33" s="17">
        <v>2915197</v>
      </c>
      <c r="K33" s="21">
        <f t="shared" si="6"/>
        <v>90417817</v>
      </c>
    </row>
    <row r="34" spans="1:12" x14ac:dyDescent="0.3">
      <c r="A34" s="41"/>
      <c r="B34" s="16"/>
      <c r="C34" s="17"/>
      <c r="D34" s="17"/>
      <c r="E34" s="17"/>
      <c r="F34" s="17"/>
      <c r="G34" s="17"/>
      <c r="H34" s="17"/>
      <c r="I34" s="17"/>
      <c r="J34" s="17"/>
      <c r="K34" s="20"/>
      <c r="L34" s="10"/>
    </row>
    <row r="35" spans="1:12" x14ac:dyDescent="0.3">
      <c r="A35" s="43">
        <v>2000000</v>
      </c>
      <c r="B35" s="32" t="s">
        <v>29</v>
      </c>
      <c r="C35" s="33">
        <f>SUM(C36+C43+C46+C48)</f>
        <v>6015866</v>
      </c>
      <c r="D35" s="33">
        <f t="shared" ref="D35:J35" si="7">SUM(D36+D43+D46+D48)</f>
        <v>134209</v>
      </c>
      <c r="E35" s="33">
        <f t="shared" si="7"/>
        <v>4944493</v>
      </c>
      <c r="F35" s="33">
        <f t="shared" si="7"/>
        <v>5012556</v>
      </c>
      <c r="G35" s="33">
        <f t="shared" si="7"/>
        <v>1444156</v>
      </c>
      <c r="H35" s="33">
        <f t="shared" si="7"/>
        <v>3300933</v>
      </c>
      <c r="I35" s="33">
        <f t="shared" si="7"/>
        <v>5930238</v>
      </c>
      <c r="J35" s="33">
        <f t="shared" si="7"/>
        <v>3045548</v>
      </c>
      <c r="K35" s="34">
        <f t="shared" ref="K35:K41" si="8">SUM(C35:J35)</f>
        <v>29827999</v>
      </c>
      <c r="L35" s="10"/>
    </row>
    <row r="36" spans="1:12" ht="46.8" x14ac:dyDescent="0.3">
      <c r="A36" s="39">
        <v>2010000</v>
      </c>
      <c r="B36" s="13" t="s">
        <v>30</v>
      </c>
      <c r="C36" s="12">
        <v>2718766</v>
      </c>
      <c r="D36" s="12">
        <v>90923</v>
      </c>
      <c r="E36" s="12">
        <v>1707598</v>
      </c>
      <c r="F36" s="12">
        <v>2713619</v>
      </c>
      <c r="G36" s="12">
        <v>797898</v>
      </c>
      <c r="H36" s="12">
        <v>1934841</v>
      </c>
      <c r="I36" s="12">
        <v>5346125</v>
      </c>
      <c r="J36" s="12">
        <v>2639094</v>
      </c>
      <c r="K36" s="20">
        <f t="shared" si="8"/>
        <v>17948864</v>
      </c>
      <c r="L36" s="10"/>
    </row>
    <row r="37" spans="1:12" ht="46.8" x14ac:dyDescent="0.3">
      <c r="A37" s="39">
        <v>2010200</v>
      </c>
      <c r="B37" s="13" t="s">
        <v>31</v>
      </c>
      <c r="C37" s="12">
        <v>2020703</v>
      </c>
      <c r="D37" s="12">
        <v>90191</v>
      </c>
      <c r="E37" s="12">
        <v>651270</v>
      </c>
      <c r="F37" s="12">
        <v>1705378</v>
      </c>
      <c r="G37" s="12">
        <v>373903</v>
      </c>
      <c r="H37" s="12">
        <v>799731</v>
      </c>
      <c r="I37" s="12">
        <v>741356</v>
      </c>
      <c r="J37" s="12">
        <v>609698</v>
      </c>
      <c r="K37" s="20">
        <f t="shared" si="8"/>
        <v>6992230</v>
      </c>
      <c r="L37" s="10"/>
    </row>
    <row r="38" spans="1:12" ht="46.8" x14ac:dyDescent="0.3">
      <c r="A38" s="39">
        <v>2010300</v>
      </c>
      <c r="B38" s="13" t="s">
        <v>32</v>
      </c>
      <c r="C38" s="12">
        <v>34527</v>
      </c>
      <c r="D38" s="12"/>
      <c r="E38" s="12"/>
      <c r="F38" s="12"/>
      <c r="G38" s="12"/>
      <c r="H38" s="12"/>
      <c r="I38" s="12"/>
      <c r="J38" s="12"/>
      <c r="K38" s="20">
        <f t="shared" si="8"/>
        <v>34527</v>
      </c>
      <c r="L38" s="10"/>
    </row>
    <row r="39" spans="1:12" ht="31.2" x14ac:dyDescent="0.3">
      <c r="A39" s="39">
        <v>2010400</v>
      </c>
      <c r="B39" s="13" t="s">
        <v>33</v>
      </c>
      <c r="C39" s="12">
        <v>550000</v>
      </c>
      <c r="D39" s="12"/>
      <c r="E39" s="12">
        <v>388322</v>
      </c>
      <c r="F39" s="12">
        <v>926313</v>
      </c>
      <c r="G39" s="12">
        <v>401585</v>
      </c>
      <c r="H39" s="12">
        <v>1100000</v>
      </c>
      <c r="I39" s="12">
        <v>4535640</v>
      </c>
      <c r="J39" s="12">
        <v>1986032</v>
      </c>
      <c r="K39" s="20">
        <f t="shared" si="8"/>
        <v>9887892</v>
      </c>
      <c r="L39" s="10"/>
    </row>
    <row r="40" spans="1:12" ht="31.2" x14ac:dyDescent="0.3">
      <c r="A40" s="39">
        <v>2010500</v>
      </c>
      <c r="B40" s="13" t="s">
        <v>34</v>
      </c>
      <c r="C40" s="12">
        <v>14800</v>
      </c>
      <c r="D40" s="12"/>
      <c r="E40" s="12">
        <v>9028</v>
      </c>
      <c r="F40" s="12">
        <v>18417</v>
      </c>
      <c r="G40" s="12">
        <v>9992</v>
      </c>
      <c r="H40" s="12">
        <v>8200</v>
      </c>
      <c r="I40" s="12">
        <v>52499</v>
      </c>
      <c r="J40" s="12">
        <v>22069</v>
      </c>
      <c r="K40" s="20">
        <f t="shared" si="8"/>
        <v>135005</v>
      </c>
      <c r="L40" s="10"/>
    </row>
    <row r="41" spans="1:12" ht="31.2" x14ac:dyDescent="0.3">
      <c r="A41" s="39">
        <v>2010900</v>
      </c>
      <c r="B41" s="13" t="s">
        <v>35</v>
      </c>
      <c r="C41" s="12">
        <v>98492</v>
      </c>
      <c r="D41" s="12">
        <v>732</v>
      </c>
      <c r="E41" s="12">
        <v>658978</v>
      </c>
      <c r="F41" s="12">
        <v>63511</v>
      </c>
      <c r="G41" s="12">
        <v>12418</v>
      </c>
      <c r="H41" s="12">
        <v>26910</v>
      </c>
      <c r="I41" s="12">
        <v>16630</v>
      </c>
      <c r="J41" s="12">
        <v>20422</v>
      </c>
      <c r="K41" s="20">
        <f t="shared" si="8"/>
        <v>898093</v>
      </c>
      <c r="L41" s="10"/>
    </row>
    <row r="42" spans="1:12" x14ac:dyDescent="0.3">
      <c r="A42" s="39"/>
      <c r="B42" s="13"/>
      <c r="C42" s="12"/>
      <c r="D42" s="12"/>
      <c r="E42" s="12"/>
      <c r="F42" s="12"/>
      <c r="G42" s="12"/>
      <c r="H42" s="12"/>
      <c r="I42" s="12"/>
      <c r="J42" s="12"/>
      <c r="K42" s="20"/>
      <c r="L42" s="10"/>
    </row>
    <row r="43" spans="1:12" ht="46.8" x14ac:dyDescent="0.3">
      <c r="A43" s="39">
        <v>2020000</v>
      </c>
      <c r="B43" s="13" t="s">
        <v>36</v>
      </c>
      <c r="C43" s="12">
        <v>860461</v>
      </c>
      <c r="D43" s="12">
        <v>111</v>
      </c>
      <c r="E43" s="12">
        <v>1615204</v>
      </c>
      <c r="F43" s="12">
        <v>1556548</v>
      </c>
      <c r="G43" s="12">
        <v>40285</v>
      </c>
      <c r="H43" s="12">
        <v>384549</v>
      </c>
      <c r="I43" s="12">
        <v>62804</v>
      </c>
      <c r="J43" s="12">
        <v>49575</v>
      </c>
      <c r="K43" s="20">
        <f>SUM(C43:J43)</f>
        <v>4569537</v>
      </c>
      <c r="L43" s="10"/>
    </row>
    <row r="44" spans="1:12" ht="46.8" x14ac:dyDescent="0.3">
      <c r="A44" s="41">
        <v>2020100</v>
      </c>
      <c r="B44" s="19" t="s">
        <v>37</v>
      </c>
      <c r="C44" s="17">
        <v>650000</v>
      </c>
      <c r="D44" s="17"/>
      <c r="E44" s="17">
        <v>1580000</v>
      </c>
      <c r="F44" s="17">
        <v>1500000</v>
      </c>
      <c r="G44" s="17">
        <v>30000</v>
      </c>
      <c r="H44" s="17">
        <v>325000</v>
      </c>
      <c r="I44" s="17">
        <v>35000</v>
      </c>
      <c r="J44" s="17">
        <v>15644</v>
      </c>
      <c r="K44" s="21">
        <f>SUM(C44:J44)</f>
        <v>4135644</v>
      </c>
      <c r="L44" s="10"/>
    </row>
    <row r="45" spans="1:12" x14ac:dyDescent="0.3">
      <c r="A45" s="41"/>
      <c r="B45" s="16"/>
      <c r="C45" s="17"/>
      <c r="D45" s="17"/>
      <c r="E45" s="17"/>
      <c r="F45" s="17"/>
      <c r="G45" s="17"/>
      <c r="H45" s="17"/>
      <c r="I45" s="17"/>
      <c r="J45" s="17"/>
      <c r="K45" s="20"/>
      <c r="L45" s="10"/>
    </row>
    <row r="46" spans="1:12" x14ac:dyDescent="0.3">
      <c r="A46" s="39">
        <v>2060000</v>
      </c>
      <c r="B46" s="13" t="s">
        <v>38</v>
      </c>
      <c r="C46" s="12">
        <v>422178</v>
      </c>
      <c r="D46" s="12"/>
      <c r="E46" s="12">
        <v>291083</v>
      </c>
      <c r="F46" s="12">
        <v>22395</v>
      </c>
      <c r="G46" s="12">
        <v>5575</v>
      </c>
      <c r="H46" s="12">
        <v>51305</v>
      </c>
      <c r="I46" s="12">
        <v>7200</v>
      </c>
      <c r="J46" s="12">
        <v>16583</v>
      </c>
      <c r="K46" s="20">
        <f>SUM(C46:J46)</f>
        <v>816319</v>
      </c>
      <c r="L46" s="10"/>
    </row>
    <row r="47" spans="1:12" x14ac:dyDescent="0.3">
      <c r="A47" s="41"/>
      <c r="B47" s="16"/>
      <c r="C47" s="12"/>
      <c r="D47" s="12"/>
      <c r="E47" s="12"/>
      <c r="F47" s="12"/>
      <c r="G47" s="12"/>
      <c r="H47" s="12"/>
      <c r="I47" s="12"/>
      <c r="J47" s="12"/>
      <c r="K47" s="20"/>
      <c r="L47" s="10"/>
    </row>
    <row r="48" spans="1:12" ht="31.2" x14ac:dyDescent="0.3">
      <c r="A48" s="39">
        <v>2070000</v>
      </c>
      <c r="B48" s="13" t="s">
        <v>39</v>
      </c>
      <c r="C48" s="12">
        <v>2014461</v>
      </c>
      <c r="D48" s="12">
        <v>43175</v>
      </c>
      <c r="E48" s="12">
        <v>1330608</v>
      </c>
      <c r="F48" s="12">
        <v>719994</v>
      </c>
      <c r="G48" s="12">
        <v>600398</v>
      </c>
      <c r="H48" s="12">
        <v>930238</v>
      </c>
      <c r="I48" s="12">
        <v>514109</v>
      </c>
      <c r="J48" s="12">
        <v>340296</v>
      </c>
      <c r="K48" s="20">
        <f>SUM(C48:J48)</f>
        <v>6493279</v>
      </c>
      <c r="L48" s="10"/>
    </row>
    <row r="49" spans="1:12" x14ac:dyDescent="0.3">
      <c r="A49" s="41"/>
      <c r="B49" s="16"/>
      <c r="C49" s="12"/>
      <c r="D49" s="12"/>
      <c r="E49" s="12"/>
      <c r="F49" s="12"/>
      <c r="G49" s="12"/>
      <c r="H49" s="12"/>
      <c r="I49" s="12"/>
      <c r="J49" s="12"/>
      <c r="K49" s="20"/>
      <c r="L49" s="10"/>
    </row>
    <row r="50" spans="1:12" x14ac:dyDescent="0.3">
      <c r="A50" s="43">
        <v>4000000</v>
      </c>
      <c r="B50" s="32" t="s">
        <v>40</v>
      </c>
      <c r="C50" s="33">
        <f t="shared" ref="C50:J50" si="9">SUM(C51)</f>
        <v>6008318</v>
      </c>
      <c r="D50" s="33">
        <f t="shared" si="9"/>
        <v>3612826</v>
      </c>
      <c r="E50" s="33">
        <f t="shared" si="9"/>
        <v>2049984</v>
      </c>
      <c r="F50" s="33">
        <f t="shared" si="9"/>
        <v>3206231</v>
      </c>
      <c r="G50" s="33">
        <f t="shared" si="9"/>
        <v>669936</v>
      </c>
      <c r="H50" s="33">
        <f t="shared" si="9"/>
        <v>1658766</v>
      </c>
      <c r="I50" s="33">
        <f t="shared" si="9"/>
        <v>968483</v>
      </c>
      <c r="J50" s="33">
        <f t="shared" si="9"/>
        <v>348058</v>
      </c>
      <c r="K50" s="34">
        <f t="shared" ref="K50:K51" si="10">SUM(C50:J50)</f>
        <v>18522602</v>
      </c>
      <c r="L50" s="10"/>
    </row>
    <row r="51" spans="1:12" ht="31.2" x14ac:dyDescent="0.3">
      <c r="A51" s="39">
        <v>4020200</v>
      </c>
      <c r="B51" s="13" t="s">
        <v>41</v>
      </c>
      <c r="C51" s="12">
        <f>6729316-720998</f>
        <v>6008318</v>
      </c>
      <c r="D51" s="12">
        <f>4046365-433539</f>
        <v>3612826</v>
      </c>
      <c r="E51" s="12">
        <f>2295983-245999</f>
        <v>2049984</v>
      </c>
      <c r="F51" s="12">
        <f>3590979-384748</f>
        <v>3206231</v>
      </c>
      <c r="G51" s="12">
        <f>750328-80392</f>
        <v>669936</v>
      </c>
      <c r="H51" s="12">
        <f>1857818-199052</f>
        <v>1658766</v>
      </c>
      <c r="I51" s="12">
        <f>1084701-116218</f>
        <v>968483</v>
      </c>
      <c r="J51" s="12">
        <f>389825-41767</f>
        <v>348058</v>
      </c>
      <c r="K51" s="20">
        <f t="shared" si="10"/>
        <v>18522602</v>
      </c>
      <c r="L51" s="10"/>
    </row>
    <row r="52" spans="1:12" x14ac:dyDescent="0.3">
      <c r="A52" s="39"/>
      <c r="B52" s="13"/>
      <c r="C52" s="12"/>
      <c r="D52" s="12"/>
      <c r="E52" s="12"/>
      <c r="F52" s="12"/>
      <c r="G52" s="12"/>
      <c r="H52" s="12"/>
      <c r="I52" s="12"/>
      <c r="J52" s="12"/>
      <c r="K52" s="20"/>
      <c r="L52" s="10"/>
    </row>
    <row r="53" spans="1:12" ht="31.8" thickBot="1" x14ac:dyDescent="0.35">
      <c r="A53" s="44">
        <v>5000000</v>
      </c>
      <c r="B53" s="35" t="s">
        <v>42</v>
      </c>
      <c r="C53" s="36">
        <v>26515557</v>
      </c>
      <c r="D53" s="36">
        <v>789733</v>
      </c>
      <c r="E53" s="36">
        <v>18788032</v>
      </c>
      <c r="F53" s="36">
        <v>7731014</v>
      </c>
      <c r="G53" s="36">
        <v>4462609</v>
      </c>
      <c r="H53" s="36">
        <f>6829527</f>
        <v>6829527</v>
      </c>
      <c r="I53" s="36">
        <f>5465443+650000</f>
        <v>6115443</v>
      </c>
      <c r="J53" s="36">
        <v>3000066</v>
      </c>
      <c r="K53" s="37">
        <f>SUM(C53:J53)</f>
        <v>74231981</v>
      </c>
      <c r="L53" s="10"/>
    </row>
    <row r="54" spans="1:12" ht="22.2" customHeight="1" thickBot="1" x14ac:dyDescent="0.35">
      <c r="A54" s="26"/>
      <c r="B54" s="27" t="s">
        <v>43</v>
      </c>
      <c r="C54" s="38">
        <f t="shared" ref="C54:J54" si="11">SUM(C14+C35+C50+C53)</f>
        <v>434643227</v>
      </c>
      <c r="D54" s="38">
        <f t="shared" si="11"/>
        <v>41969227</v>
      </c>
      <c r="E54" s="38">
        <f t="shared" si="11"/>
        <v>288779014</v>
      </c>
      <c r="F54" s="38">
        <f t="shared" si="11"/>
        <v>262313004</v>
      </c>
      <c r="G54" s="38">
        <f t="shared" si="11"/>
        <v>110293459</v>
      </c>
      <c r="H54" s="38">
        <f t="shared" si="11"/>
        <v>165662665</v>
      </c>
      <c r="I54" s="38">
        <f t="shared" si="11"/>
        <v>90675549</v>
      </c>
      <c r="J54" s="38">
        <f t="shared" si="11"/>
        <v>49658841</v>
      </c>
      <c r="K54" s="25">
        <f>SUM(C54:J54)</f>
        <v>1443994986</v>
      </c>
      <c r="L54" s="10"/>
    </row>
    <row r="55" spans="1:12" x14ac:dyDescent="0.3">
      <c r="L55" s="10"/>
    </row>
    <row r="56" spans="1:12" x14ac:dyDescent="0.3">
      <c r="L56" s="10"/>
    </row>
  </sheetData>
  <mergeCells count="9">
    <mergeCell ref="I7:K7"/>
    <mergeCell ref="H8:K8"/>
    <mergeCell ref="I9:K9"/>
    <mergeCell ref="A11:K11"/>
    <mergeCell ref="I1:K1"/>
    <mergeCell ref="H2:K2"/>
    <mergeCell ref="I3:K3"/>
    <mergeCell ref="H4:K4"/>
    <mergeCell ref="I5:K5"/>
  </mergeCells>
  <pageMargins left="0.39370078740157483" right="0.39370078740157483" top="0.47244094488188981" bottom="0.19685039370078741" header="0" footer="0"/>
  <pageSetup paperSize="9" scale="69" firstPageNumber="160" fitToHeight="5" orientation="landscape" useFirstPageNumber="1" r:id="rId1"/>
  <headerFooter>
    <oddHeader>&amp;C&amp;P</oddHeader>
  </headerFooter>
  <rowBreaks count="1" manualBreakCount="1">
    <brk id="3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4.1 (868)</vt:lpstr>
      <vt:lpstr>'Приложение № 4.1 (868)'!Заголовки_для_печати</vt:lpstr>
      <vt:lpstr>'Приложение № 4.1 (868)'!Область_печати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2023-03-29T11:05:02Z</dcterms:modified>
</cp:coreProperties>
</file>