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16" windowHeight="8220"/>
  </bookViews>
  <sheets>
    <sheet name="Приложение № 4 (868)" sheetId="1" r:id="rId1"/>
  </sheets>
  <definedNames>
    <definedName name="_xlnm.Print_Titles" localSheetId="0">'Приложение № 4 (868)'!$13:$13</definedName>
    <definedName name="_xlnm.Print_Area" localSheetId="0">'Приложение № 4 (868)'!$A$1:$K$49</definedName>
  </definedNames>
  <calcPr calcId="162913" fullPrecision="0"/>
</workbook>
</file>

<file path=xl/calcChain.xml><?xml version="1.0" encoding="utf-8"?>
<calcChain xmlns="http://schemas.openxmlformats.org/spreadsheetml/2006/main">
  <c r="E21" i="1" l="1"/>
  <c r="E22" i="1"/>
  <c r="C47" i="1" l="1"/>
  <c r="E47" i="1"/>
  <c r="F45" i="1" l="1"/>
  <c r="H45" i="1"/>
  <c r="I45" i="1"/>
  <c r="E45" i="1"/>
  <c r="C45" i="1"/>
  <c r="F26" i="1" l="1"/>
  <c r="D26" i="1"/>
  <c r="K27" i="1"/>
  <c r="F15" i="1"/>
  <c r="D15" i="1"/>
  <c r="D29" i="1"/>
  <c r="D28" i="1" s="1"/>
  <c r="E29" i="1"/>
  <c r="E28" i="1" s="1"/>
  <c r="E25" i="1" s="1"/>
  <c r="F29" i="1"/>
  <c r="F28" i="1" s="1"/>
  <c r="F25" i="1" s="1"/>
  <c r="F21" i="1" s="1"/>
  <c r="G29" i="1"/>
  <c r="G28" i="1" s="1"/>
  <c r="G25" i="1" s="1"/>
  <c r="G21" i="1" s="1"/>
  <c r="H29" i="1"/>
  <c r="H28" i="1" s="1"/>
  <c r="H25" i="1" s="1"/>
  <c r="H21" i="1" s="1"/>
  <c r="I29" i="1"/>
  <c r="I28" i="1" s="1"/>
  <c r="I25" i="1" s="1"/>
  <c r="I21" i="1" s="1"/>
  <c r="J29" i="1"/>
  <c r="J28" i="1" s="1"/>
  <c r="J25" i="1" s="1"/>
  <c r="J21" i="1" s="1"/>
  <c r="C29" i="1"/>
  <c r="C28" i="1" s="1"/>
  <c r="C25" i="1" s="1"/>
  <c r="C21" i="1" s="1"/>
  <c r="D25" i="1" l="1"/>
  <c r="D21" i="1" s="1"/>
  <c r="K43" i="1" l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6" i="1"/>
  <c r="K25" i="1"/>
  <c r="K19" i="1" l="1"/>
  <c r="K18" i="1"/>
  <c r="K17" i="1"/>
  <c r="K15" i="1" l="1"/>
  <c r="K49" i="1"/>
  <c r="K16" i="1" l="1"/>
  <c r="K24" i="1" l="1"/>
  <c r="D44" i="1" l="1"/>
  <c r="E44" i="1"/>
  <c r="F44" i="1"/>
  <c r="G44" i="1"/>
  <c r="H44" i="1"/>
  <c r="I44" i="1"/>
  <c r="J44" i="1"/>
  <c r="C44" i="1"/>
  <c r="K48" i="1"/>
  <c r="K47" i="1" l="1"/>
  <c r="K46" i="1"/>
  <c r="K45" i="1"/>
  <c r="K23" i="1"/>
  <c r="K44" i="1" l="1"/>
  <c r="D20" i="1" l="1"/>
  <c r="I20" i="1"/>
  <c r="F20" i="1"/>
  <c r="E20" i="1"/>
  <c r="C20" i="1"/>
  <c r="G20" i="1" l="1"/>
  <c r="H20" i="1"/>
  <c r="J20" i="1"/>
  <c r="K14" i="1"/>
  <c r="K20" i="1" l="1"/>
  <c r="K22" i="1" l="1"/>
  <c r="K21" i="1" l="1"/>
</calcChain>
</file>

<file path=xl/sharedStrings.xml><?xml version="1.0" encoding="utf-8"?>
<sst xmlns="http://schemas.openxmlformats.org/spreadsheetml/2006/main" count="93" uniqueCount="90">
  <si>
    <t>Наименование показателя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</si>
  <si>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</si>
  <si>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</si>
  <si>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</si>
  <si>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</si>
  <si>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</si>
  <si>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</si>
  <si>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</si>
  <si>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</si>
  <si>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</si>
  <si>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№ п/п</t>
  </si>
  <si>
    <t>Предельный дефицит</t>
  </si>
  <si>
    <t>Доходы</t>
  </si>
  <si>
    <t>Источники покрытия предельного дефицита, из них:</t>
  </si>
  <si>
    <t>дотации (трансферты) из республиканского бюджета, из них:</t>
  </si>
  <si>
    <t>к Закону Приднестровской Молдавской Республики</t>
  </si>
  <si>
    <t>(руб.)</t>
  </si>
  <si>
    <t>1.</t>
  </si>
  <si>
    <t>2.</t>
  </si>
  <si>
    <t>3.</t>
  </si>
  <si>
    <t>4.</t>
  </si>
  <si>
    <t>5.</t>
  </si>
  <si>
    <t>4.1.</t>
  </si>
  <si>
    <t>4.1.1.</t>
  </si>
  <si>
    <t>Приложение № 4</t>
  </si>
  <si>
    <t>Субсидии из республиканского бюджета, в том числе прошлых лет:</t>
  </si>
  <si>
    <t>на оплату текущих трансфертов предприятиям электротранспорта</t>
  </si>
  <si>
    <t>на погашение задолженности государственной администрации города Бендеры перед ОАО "Агентство по оздоровлению банковской системы"</t>
  </si>
  <si>
    <t>Предельные расходы, в т.ч.</t>
  </si>
  <si>
    <t>за счет фонда поддержки территорий городов и районов</t>
  </si>
  <si>
    <t>"О республиканском бюджете на 2023 год"</t>
  </si>
  <si>
    <t>Основные параметры местных бюджетов, источники покрытия дефицита местных бюджетов, объемы субсидий из республиканского бюджета на 2023 год</t>
  </si>
  <si>
    <t>2.2.</t>
  </si>
  <si>
    <t>2.1.</t>
  </si>
  <si>
    <t>2.3.</t>
  </si>
  <si>
    <t>2.4.</t>
  </si>
  <si>
    <t>на оплату коммунальных услуг</t>
  </si>
  <si>
    <t>на возмещение льгот по коммунальным услугам и услугам жилищного фонда</t>
  </si>
  <si>
    <t>на установку, ремонт и компенсацию за установку памятников</t>
  </si>
  <si>
    <t>5.1.</t>
  </si>
  <si>
    <t>5.2.</t>
  </si>
  <si>
    <t>на цели осуществления городом Тирасполем функций столицы</t>
  </si>
  <si>
    <t>за счет Дорожного фонда (на развитие дорожной отрасли)</t>
  </si>
  <si>
    <t>5.3.</t>
  </si>
  <si>
    <t>5.4.</t>
  </si>
  <si>
    <t>5.5.</t>
  </si>
  <si>
    <t>на содержание мемориального комплекса "Кицканский плацдарм"</t>
  </si>
  <si>
    <t>4.3.</t>
  </si>
  <si>
    <t>4.3.2.</t>
  </si>
  <si>
    <t xml:space="preserve"> имеющие целевое назначение</t>
  </si>
  <si>
    <t>целевой сбор на благоустройство территорий сел</t>
  </si>
  <si>
    <t>целевой сбор на содержание и развитие соц. сферы</t>
  </si>
  <si>
    <t xml:space="preserve">налог на содержание жилищного фонда </t>
  </si>
  <si>
    <t>целевой сбор землеустроителей</t>
  </si>
  <si>
    <t xml:space="preserve">средства от приватизации </t>
  </si>
  <si>
    <t>направляемые на кредитование молодых специалистов</t>
  </si>
  <si>
    <t>направляемые на кредитование молодых семей</t>
  </si>
  <si>
    <t>4.3.1.</t>
  </si>
  <si>
    <t>4.3.2.1.</t>
  </si>
  <si>
    <t>а)</t>
  </si>
  <si>
    <t>б)</t>
  </si>
  <si>
    <t>в)</t>
  </si>
  <si>
    <t>г)</t>
  </si>
  <si>
    <t>д)</t>
  </si>
  <si>
    <t>е)</t>
  </si>
  <si>
    <t>ж)</t>
  </si>
  <si>
    <t>з)</t>
  </si>
  <si>
    <t>и)</t>
  </si>
  <si>
    <t>к)</t>
  </si>
  <si>
    <t>л)</t>
  </si>
  <si>
    <t>целевые сборы и платежи всего, в том числе:</t>
  </si>
  <si>
    <t>направляемые на кредитование крестьянских хозяйств</t>
  </si>
  <si>
    <t>целевой сбор на благоустрйоство с домовладения</t>
  </si>
  <si>
    <t xml:space="preserve">фонд социального развития </t>
  </si>
  <si>
    <t xml:space="preserve">фонд экономического развития </t>
  </si>
  <si>
    <t>4.3.2.2.</t>
  </si>
  <si>
    <t>4.3.2.3.</t>
  </si>
  <si>
    <t>платные услуги</t>
  </si>
  <si>
    <t>территориальный экологический фонд</t>
  </si>
  <si>
    <t>4.3.2.4.</t>
  </si>
  <si>
    <t>4.3.1.1.</t>
  </si>
  <si>
    <t>не имеющие целевого назначения  (очищенные), в том числе:</t>
  </si>
  <si>
    <t>Нераспределенные остатки по состоянию на 01.01.2023 года (резерв)</t>
  </si>
  <si>
    <t xml:space="preserve">"О внесении изменений и дополнений </t>
  </si>
  <si>
    <t xml:space="preserve">в Закон Приднестровской Молдавской Республики </t>
  </si>
  <si>
    <t>4.1.2.</t>
  </si>
  <si>
    <t>Остатки по состоянию на 01.01.2023 года</t>
  </si>
  <si>
    <t xml:space="preserve">нераспределенне субсидии, выделенные из республиканского бюджета на развитие дорожной отрасли </t>
  </si>
  <si>
    <t>на содержание и благоустройство исторического военно-мемориального комплекса "Бендерская крепость" и парка                                                                        им. А. Невского</t>
  </si>
  <si>
    <t>Приложение №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</si>
</sst>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Fill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0" xfId="0" applyNumberFormat="1" applyFont="1" applyFill="1" applyAlignment="1">
      <alignment vertical="center"/>
    </xf>
    <xf numFmtId="3" fontId="3" fillId="0" borderId="5" xfId="0" applyNumberFormat="1" applyFont="1" applyBorder="1" applyAlignment="1">
      <alignment vertical="center" wrapText="1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vertical="center" wrapText="1"/>
    </xf>
    <xf numFmtId="3" fontId="3" fillId="3" borderId="5" xfId="1" applyNumberFormat="1" applyFont="1" applyFill="1" applyBorder="1" applyAlignment="1">
      <alignment vertical="center" wrapText="1"/>
    </xf>
    <xf numFmtId="3" fontId="3" fillId="0" borderId="6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3" fontId="3" fillId="0" borderId="0" xfId="0" applyNumberFormat="1" applyFont="1"/>
    <xf numFmtId="3" fontId="2" fillId="3" borderId="0" xfId="0" applyNumberFormat="1" applyFont="1" applyFill="1"/>
    <xf numFmtId="3" fontId="2" fillId="0" borderId="10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horizontal="center" vertical="center"/>
    </xf>
    <xf numFmtId="3" fontId="2" fillId="0" borderId="12" xfId="0" applyNumberFormat="1" applyFont="1" applyBorder="1" applyAlignment="1">
      <alignment vertical="center" wrapText="1"/>
    </xf>
    <xf numFmtId="3" fontId="2" fillId="0" borderId="12" xfId="0" applyNumberFormat="1" applyFont="1" applyFill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 vertical="center"/>
    </xf>
    <xf numFmtId="3" fontId="2" fillId="0" borderId="15" xfId="0" applyNumberFormat="1" applyFont="1" applyBorder="1" applyAlignment="1">
      <alignment vertical="center" wrapText="1"/>
    </xf>
    <xf numFmtId="3" fontId="2" fillId="0" borderId="15" xfId="0" applyNumberFormat="1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0" borderId="0" xfId="0" applyNumberFormat="1" applyFont="1" applyAlignment="1">
      <alignment horizontal="center" wrapText="1"/>
    </xf>
  </cellXfs>
  <cellStyles count="11">
    <cellStyle name="Обычный" xfId="0" builtinId="0"/>
    <cellStyle name="Финансовый 2" xfId="1"/>
    <cellStyle name="Финансовый 2 2" xfId="4"/>
    <cellStyle name="Финансовый 2 2 2" xfId="9"/>
    <cellStyle name="Финансовый 2 3" xfId="6"/>
    <cellStyle name="Финансовый 3" xfId="2"/>
    <cellStyle name="Финансовый 3 2" xfId="7"/>
    <cellStyle name="Финансовый 4" xfId="3"/>
    <cellStyle name="Финансовый 4 2" xfId="8"/>
    <cellStyle name="Финансовый 5" xfId="5"/>
    <cellStyle name="Финансовый 5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view="pageBreakPreview" zoomScale="70" zoomScaleNormal="70" zoomScaleSheetLayoutView="70" workbookViewId="0">
      <pane xSplit="2" ySplit="13" topLeftCell="C43" activePane="bottomRight" state="frozenSplit"/>
      <selection pane="topRight" activeCell="B1" sqref="B1"/>
      <selection pane="bottomLeft" activeCell="A8" sqref="A8"/>
      <selection pane="bottomRight" activeCell="K2" sqref="K2"/>
    </sheetView>
  </sheetViews>
  <sheetFormatPr defaultColWidth="9.109375" defaultRowHeight="15.6" x14ac:dyDescent="0.3"/>
  <cols>
    <col min="1" max="1" width="8.6640625" style="1" bestFit="1" customWidth="1"/>
    <col min="2" max="2" width="43.33203125" style="1" customWidth="1"/>
    <col min="3" max="3" width="13.5546875" style="1" bestFit="1" customWidth="1"/>
    <col min="4" max="5" width="13.6640625" style="1" bestFit="1" customWidth="1"/>
    <col min="6" max="6" width="13.5546875" style="1" bestFit="1" customWidth="1"/>
    <col min="7" max="7" width="13.6640625" style="25" bestFit="1" customWidth="1"/>
    <col min="8" max="8" width="13.6640625" style="1" bestFit="1" customWidth="1"/>
    <col min="9" max="9" width="15.5546875" style="1" customWidth="1"/>
    <col min="10" max="10" width="13" style="1" bestFit="1" customWidth="1"/>
    <col min="11" max="11" width="15.5546875" style="1" customWidth="1"/>
    <col min="12" max="12" width="2.33203125" style="1" customWidth="1"/>
    <col min="13" max="16384" width="9.109375" style="1"/>
  </cols>
  <sheetData>
    <row r="1" spans="1:12" x14ac:dyDescent="0.3">
      <c r="K1" s="2" t="s">
        <v>89</v>
      </c>
    </row>
    <row r="2" spans="1:12" x14ac:dyDescent="0.3">
      <c r="K2" s="2" t="s">
        <v>15</v>
      </c>
    </row>
    <row r="3" spans="1:12" x14ac:dyDescent="0.3">
      <c r="K3" s="2" t="s">
        <v>83</v>
      </c>
    </row>
    <row r="4" spans="1:12" x14ac:dyDescent="0.3">
      <c r="K4" s="2" t="s">
        <v>84</v>
      </c>
    </row>
    <row r="5" spans="1:12" x14ac:dyDescent="0.3">
      <c r="K5" s="2" t="s">
        <v>30</v>
      </c>
    </row>
    <row r="6" spans="1:12" x14ac:dyDescent="0.3">
      <c r="K6" s="2"/>
    </row>
    <row r="7" spans="1:12" x14ac:dyDescent="0.3">
      <c r="B7" s="24"/>
      <c r="K7" s="2" t="s">
        <v>24</v>
      </c>
    </row>
    <row r="8" spans="1:12" x14ac:dyDescent="0.3">
      <c r="K8" s="2" t="s">
        <v>15</v>
      </c>
    </row>
    <row r="9" spans="1:12" x14ac:dyDescent="0.3">
      <c r="K9" s="2" t="s">
        <v>30</v>
      </c>
    </row>
    <row r="10" spans="1:12" x14ac:dyDescent="0.3">
      <c r="K10" s="2"/>
    </row>
    <row r="11" spans="1:12" x14ac:dyDescent="0.3">
      <c r="A11" s="43" t="s">
        <v>31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2" ht="16.2" thickBot="1" x14ac:dyDescent="0.35">
      <c r="G12" s="1"/>
      <c r="K12" s="2" t="s">
        <v>16</v>
      </c>
    </row>
    <row r="13" spans="1:12" s="3" customFormat="1" ht="16.2" thickBot="1" x14ac:dyDescent="0.35">
      <c r="A13" s="8" t="s">
        <v>10</v>
      </c>
      <c r="B13" s="9" t="s">
        <v>0</v>
      </c>
      <c r="C13" s="10" t="s">
        <v>1</v>
      </c>
      <c r="D13" s="10" t="s">
        <v>2</v>
      </c>
      <c r="E13" s="10" t="s">
        <v>3</v>
      </c>
      <c r="F13" s="10" t="s">
        <v>4</v>
      </c>
      <c r="G13" s="11" t="s">
        <v>5</v>
      </c>
      <c r="H13" s="10" t="s">
        <v>6</v>
      </c>
      <c r="I13" s="10" t="s">
        <v>7</v>
      </c>
      <c r="J13" s="10" t="s">
        <v>8</v>
      </c>
      <c r="K13" s="12" t="s">
        <v>9</v>
      </c>
    </row>
    <row r="14" spans="1:12" s="3" customFormat="1" x14ac:dyDescent="0.3">
      <c r="A14" s="14" t="s">
        <v>17</v>
      </c>
      <c r="B14" s="7" t="s">
        <v>12</v>
      </c>
      <c r="C14" s="16">
        <v>434643227</v>
      </c>
      <c r="D14" s="16">
        <v>41969227</v>
      </c>
      <c r="E14" s="16">
        <v>288779014</v>
      </c>
      <c r="F14" s="16">
        <v>262313004</v>
      </c>
      <c r="G14" s="17">
        <v>110293459</v>
      </c>
      <c r="H14" s="16">
        <v>165662665</v>
      </c>
      <c r="I14" s="16">
        <v>90675549</v>
      </c>
      <c r="J14" s="16">
        <v>49658841</v>
      </c>
      <c r="K14" s="18">
        <f>SUM(C14:J14)</f>
        <v>1443994986</v>
      </c>
    </row>
    <row r="15" spans="1:12" s="3" customFormat="1" x14ac:dyDescent="0.3">
      <c r="A15" s="15" t="s">
        <v>18</v>
      </c>
      <c r="B15" s="4" t="s">
        <v>28</v>
      </c>
      <c r="C15" s="19">
        <v>482725642</v>
      </c>
      <c r="D15" s="19">
        <f>47543096+2161631</f>
        <v>49704727</v>
      </c>
      <c r="E15" s="19">
        <v>328503941</v>
      </c>
      <c r="F15" s="19">
        <f>278936059+9765566</f>
        <v>288701625</v>
      </c>
      <c r="G15" s="19">
        <v>141356800</v>
      </c>
      <c r="H15" s="19">
        <v>224671237</v>
      </c>
      <c r="I15" s="19">
        <v>141705660</v>
      </c>
      <c r="J15" s="19">
        <v>82897127</v>
      </c>
      <c r="K15" s="20">
        <f>SUM(C15:J15)</f>
        <v>1740266759</v>
      </c>
      <c r="L15" s="6"/>
    </row>
    <row r="16" spans="1:12" s="3" customFormat="1" x14ac:dyDescent="0.3">
      <c r="A16" s="13" t="s">
        <v>33</v>
      </c>
      <c r="B16" s="5" t="s">
        <v>36</v>
      </c>
      <c r="C16" s="26">
        <v>17609568</v>
      </c>
      <c r="D16" s="21">
        <v>1228399</v>
      </c>
      <c r="E16" s="21">
        <v>12112932</v>
      </c>
      <c r="F16" s="21">
        <v>12777206</v>
      </c>
      <c r="G16" s="21">
        <v>4740629</v>
      </c>
      <c r="H16" s="21">
        <v>6596275</v>
      </c>
      <c r="I16" s="21">
        <v>4328873</v>
      </c>
      <c r="J16" s="21">
        <v>3325774</v>
      </c>
      <c r="K16" s="23">
        <f t="shared" ref="K16:K47" si="0">SUM(C16:J16)</f>
        <v>62719656</v>
      </c>
      <c r="L16" s="6"/>
    </row>
    <row r="17" spans="1:12" s="3" customFormat="1" ht="31.2" x14ac:dyDescent="0.3">
      <c r="A17" s="13" t="s">
        <v>32</v>
      </c>
      <c r="B17" s="5" t="s">
        <v>37</v>
      </c>
      <c r="C17" s="26">
        <v>5696252</v>
      </c>
      <c r="D17" s="21">
        <v>437544</v>
      </c>
      <c r="E17" s="21">
        <v>2421641</v>
      </c>
      <c r="F17" s="21">
        <v>1583255</v>
      </c>
      <c r="G17" s="21">
        <v>392988</v>
      </c>
      <c r="H17" s="21"/>
      <c r="I17" s="21">
        <v>50000</v>
      </c>
      <c r="J17" s="21"/>
      <c r="K17" s="23">
        <f t="shared" ref="K17:K19" si="1">SUM(C17:J17)</f>
        <v>10581680</v>
      </c>
      <c r="L17" s="6"/>
    </row>
    <row r="18" spans="1:12" s="3" customFormat="1" ht="31.2" x14ac:dyDescent="0.3">
      <c r="A18" s="13" t="s">
        <v>34</v>
      </c>
      <c r="B18" s="5" t="s">
        <v>38</v>
      </c>
      <c r="C18" s="26">
        <v>33750</v>
      </c>
      <c r="D18" s="21">
        <v>13500</v>
      </c>
      <c r="E18" s="21">
        <v>186930</v>
      </c>
      <c r="F18" s="21">
        <v>27000</v>
      </c>
      <c r="G18" s="21">
        <v>27000</v>
      </c>
      <c r="H18" s="21">
        <v>98000</v>
      </c>
      <c r="I18" s="21">
        <v>150000</v>
      </c>
      <c r="J18" s="21">
        <v>6750</v>
      </c>
      <c r="K18" s="23">
        <f t="shared" si="1"/>
        <v>542930</v>
      </c>
      <c r="L18" s="6"/>
    </row>
    <row r="19" spans="1:12" s="3" customFormat="1" ht="31.2" x14ac:dyDescent="0.3">
      <c r="A19" s="13" t="s">
        <v>35</v>
      </c>
      <c r="B19" s="5" t="s">
        <v>26</v>
      </c>
      <c r="C19" s="26">
        <v>14311588</v>
      </c>
      <c r="D19" s="21"/>
      <c r="E19" s="21">
        <v>18037514</v>
      </c>
      <c r="F19" s="21"/>
      <c r="G19" s="21"/>
      <c r="H19" s="21"/>
      <c r="I19" s="21"/>
      <c r="J19" s="21"/>
      <c r="K19" s="23">
        <f t="shared" si="1"/>
        <v>32349102</v>
      </c>
      <c r="L19" s="6"/>
    </row>
    <row r="20" spans="1:12" s="3" customFormat="1" x14ac:dyDescent="0.3">
      <c r="A20" s="15" t="s">
        <v>19</v>
      </c>
      <c r="B20" s="4" t="s">
        <v>11</v>
      </c>
      <c r="C20" s="19">
        <f t="shared" ref="C20:J20" si="2">C15-C14</f>
        <v>48082415</v>
      </c>
      <c r="D20" s="19">
        <f t="shared" si="2"/>
        <v>7735500</v>
      </c>
      <c r="E20" s="19">
        <f t="shared" si="2"/>
        <v>39724927</v>
      </c>
      <c r="F20" s="19">
        <f t="shared" si="2"/>
        <v>26388621</v>
      </c>
      <c r="G20" s="19">
        <f t="shared" si="2"/>
        <v>31063341</v>
      </c>
      <c r="H20" s="19">
        <f t="shared" si="2"/>
        <v>59008572</v>
      </c>
      <c r="I20" s="19">
        <f t="shared" si="2"/>
        <v>51030111</v>
      </c>
      <c r="J20" s="19">
        <f t="shared" si="2"/>
        <v>33238286</v>
      </c>
      <c r="K20" s="20">
        <f t="shared" si="0"/>
        <v>296271773</v>
      </c>
    </row>
    <row r="21" spans="1:12" s="6" customFormat="1" ht="31.2" x14ac:dyDescent="0.3">
      <c r="A21" s="15" t="s">
        <v>20</v>
      </c>
      <c r="B21" s="4" t="s">
        <v>13</v>
      </c>
      <c r="C21" s="19">
        <f>SUM(C22+C24+C25)</f>
        <v>48082415</v>
      </c>
      <c r="D21" s="19">
        <f t="shared" ref="D21:J21" si="3">SUM(D22+D24+D25)</f>
        <v>7735500</v>
      </c>
      <c r="E21" s="19">
        <f>SUM(E22+E25)</f>
        <v>39724927</v>
      </c>
      <c r="F21" s="19">
        <f t="shared" si="3"/>
        <v>26388621</v>
      </c>
      <c r="G21" s="19">
        <f t="shared" si="3"/>
        <v>31063341</v>
      </c>
      <c r="H21" s="19">
        <f t="shared" si="3"/>
        <v>59008572</v>
      </c>
      <c r="I21" s="19">
        <f t="shared" si="3"/>
        <v>51030111</v>
      </c>
      <c r="J21" s="19">
        <f t="shared" si="3"/>
        <v>33238286</v>
      </c>
      <c r="K21" s="20">
        <f t="shared" si="0"/>
        <v>296271773</v>
      </c>
      <c r="L21" s="3"/>
    </row>
    <row r="22" spans="1:12" s="3" customFormat="1" ht="32.4" x14ac:dyDescent="0.3">
      <c r="A22" s="37" t="s">
        <v>22</v>
      </c>
      <c r="B22" s="38" t="s">
        <v>14</v>
      </c>
      <c r="C22" s="39"/>
      <c r="D22" s="39"/>
      <c r="E22" s="39">
        <f>30911568+E24</f>
        <v>35095270</v>
      </c>
      <c r="F22" s="39"/>
      <c r="G22" s="39">
        <v>20909534</v>
      </c>
      <c r="H22" s="39">
        <v>50111118</v>
      </c>
      <c r="I22" s="39">
        <v>43790084</v>
      </c>
      <c r="J22" s="39">
        <v>25631564</v>
      </c>
      <c r="K22" s="40">
        <f t="shared" si="0"/>
        <v>175537570</v>
      </c>
      <c r="L22" s="6"/>
    </row>
    <row r="23" spans="1:12" s="3" customFormat="1" ht="31.2" x14ac:dyDescent="0.3">
      <c r="A23" s="13" t="s">
        <v>23</v>
      </c>
      <c r="B23" s="5" t="s">
        <v>26</v>
      </c>
      <c r="C23" s="21"/>
      <c r="D23" s="21"/>
      <c r="E23" s="21">
        <v>18037514</v>
      </c>
      <c r="F23" s="21"/>
      <c r="G23" s="21"/>
      <c r="H23" s="21"/>
      <c r="I23" s="21"/>
      <c r="J23" s="21"/>
      <c r="K23" s="23">
        <f t="shared" si="0"/>
        <v>18037514</v>
      </c>
      <c r="L23" s="6"/>
    </row>
    <row r="24" spans="1:12" s="3" customFormat="1" ht="62.4" x14ac:dyDescent="0.3">
      <c r="A24" s="13" t="s">
        <v>85</v>
      </c>
      <c r="B24" s="42" t="s">
        <v>27</v>
      </c>
      <c r="C24" s="21"/>
      <c r="D24" s="21"/>
      <c r="E24" s="21">
        <v>4183702</v>
      </c>
      <c r="F24" s="21"/>
      <c r="G24" s="21"/>
      <c r="H24" s="21"/>
      <c r="I24" s="21"/>
      <c r="J24" s="21"/>
      <c r="K24" s="23">
        <f t="shared" ref="K24" si="4">SUM(C24:J24)</f>
        <v>4183702</v>
      </c>
      <c r="L24" s="6"/>
    </row>
    <row r="25" spans="1:12" ht="32.4" x14ac:dyDescent="0.3">
      <c r="A25" s="37" t="s">
        <v>47</v>
      </c>
      <c r="B25" s="38" t="s">
        <v>86</v>
      </c>
      <c r="C25" s="39">
        <f t="shared" ref="C25:J25" si="5">SUM(C26+C28)</f>
        <v>48082415</v>
      </c>
      <c r="D25" s="39">
        <f t="shared" si="5"/>
        <v>7735500</v>
      </c>
      <c r="E25" s="39">
        <f t="shared" si="5"/>
        <v>4629657</v>
      </c>
      <c r="F25" s="39">
        <f t="shared" si="5"/>
        <v>26388621</v>
      </c>
      <c r="G25" s="39">
        <f t="shared" si="5"/>
        <v>10153807</v>
      </c>
      <c r="H25" s="39">
        <f t="shared" si="5"/>
        <v>8897454</v>
      </c>
      <c r="I25" s="39">
        <f t="shared" si="5"/>
        <v>7240027</v>
      </c>
      <c r="J25" s="39">
        <f t="shared" si="5"/>
        <v>7606722</v>
      </c>
      <c r="K25" s="40">
        <f t="shared" ref="K25" si="6">SUM(C25:J25)</f>
        <v>120734203</v>
      </c>
    </row>
    <row r="26" spans="1:12" ht="31.2" x14ac:dyDescent="0.3">
      <c r="A26" s="13" t="s">
        <v>57</v>
      </c>
      <c r="B26" s="5" t="s">
        <v>81</v>
      </c>
      <c r="C26" s="21">
        <v>41616119</v>
      </c>
      <c r="D26" s="21">
        <f>763338+2161631</f>
        <v>2924969</v>
      </c>
      <c r="E26" s="21">
        <v>683174</v>
      </c>
      <c r="F26" s="21">
        <f>2683543+9765566</f>
        <v>12449109</v>
      </c>
      <c r="G26" s="21">
        <v>4535602</v>
      </c>
      <c r="H26" s="21">
        <v>4724905</v>
      </c>
      <c r="I26" s="21">
        <v>464592</v>
      </c>
      <c r="J26" s="21">
        <v>1739705</v>
      </c>
      <c r="K26" s="23">
        <f t="shared" si="0"/>
        <v>69138175</v>
      </c>
    </row>
    <row r="27" spans="1:12" ht="31.2" x14ac:dyDescent="0.3">
      <c r="A27" s="13" t="s">
        <v>80</v>
      </c>
      <c r="B27" s="5" t="s">
        <v>82</v>
      </c>
      <c r="C27" s="21"/>
      <c r="D27" s="21">
        <v>2161631</v>
      </c>
      <c r="E27" s="21"/>
      <c r="F27" s="21">
        <v>9765566</v>
      </c>
      <c r="G27" s="21"/>
      <c r="H27" s="21"/>
      <c r="I27" s="21"/>
      <c r="J27" s="21"/>
      <c r="K27" s="23">
        <f t="shared" si="0"/>
        <v>11927197</v>
      </c>
    </row>
    <row r="28" spans="1:12" x14ac:dyDescent="0.3">
      <c r="A28" s="13" t="s">
        <v>48</v>
      </c>
      <c r="B28" s="5" t="s">
        <v>49</v>
      </c>
      <c r="C28" s="21">
        <f>SUM(C29+C41+C42+C43)</f>
        <v>6466296</v>
      </c>
      <c r="D28" s="21">
        <f t="shared" ref="D28:J28" si="7">SUM(D29+D41+D42+D43)</f>
        <v>4810531</v>
      </c>
      <c r="E28" s="21">
        <f t="shared" si="7"/>
        <v>3946483</v>
      </c>
      <c r="F28" s="21">
        <f t="shared" si="7"/>
        <v>13939512</v>
      </c>
      <c r="G28" s="21">
        <f t="shared" si="7"/>
        <v>5618205</v>
      </c>
      <c r="H28" s="21">
        <f t="shared" si="7"/>
        <v>4172549</v>
      </c>
      <c r="I28" s="21">
        <f t="shared" si="7"/>
        <v>6775435</v>
      </c>
      <c r="J28" s="21">
        <f t="shared" si="7"/>
        <v>5867017</v>
      </c>
      <c r="K28" s="23">
        <f t="shared" si="0"/>
        <v>51596028</v>
      </c>
    </row>
    <row r="29" spans="1:12" ht="31.2" x14ac:dyDescent="0.3">
      <c r="A29" s="13" t="s">
        <v>58</v>
      </c>
      <c r="B29" s="5" t="s">
        <v>70</v>
      </c>
      <c r="C29" s="21">
        <f>SUM(C30:C40)</f>
        <v>2872769</v>
      </c>
      <c r="D29" s="21">
        <f t="shared" ref="D29:J29" si="8">SUM(D30:D40)</f>
        <v>114390</v>
      </c>
      <c r="E29" s="21">
        <f t="shared" si="8"/>
        <v>1614571</v>
      </c>
      <c r="F29" s="21">
        <f t="shared" si="8"/>
        <v>12583670</v>
      </c>
      <c r="G29" s="21">
        <f t="shared" si="8"/>
        <v>1838220</v>
      </c>
      <c r="H29" s="21">
        <f t="shared" si="8"/>
        <v>3312043</v>
      </c>
      <c r="I29" s="21">
        <f t="shared" si="8"/>
        <v>2641789</v>
      </c>
      <c r="J29" s="21">
        <f t="shared" si="8"/>
        <v>1839348</v>
      </c>
      <c r="K29" s="23">
        <f t="shared" si="0"/>
        <v>26816800</v>
      </c>
    </row>
    <row r="30" spans="1:12" ht="31.2" x14ac:dyDescent="0.3">
      <c r="A30" s="13" t="s">
        <v>59</v>
      </c>
      <c r="B30" s="41" t="s">
        <v>50</v>
      </c>
      <c r="C30" s="21">
        <v>57689</v>
      </c>
      <c r="D30" s="21"/>
      <c r="E30" s="21"/>
      <c r="F30" s="21">
        <v>558921</v>
      </c>
      <c r="G30" s="21">
        <v>234038</v>
      </c>
      <c r="H30" s="21">
        <v>348881</v>
      </c>
      <c r="I30" s="21">
        <v>318939</v>
      </c>
      <c r="J30" s="21">
        <v>205512</v>
      </c>
      <c r="K30" s="23">
        <f t="shared" si="0"/>
        <v>1723980</v>
      </c>
    </row>
    <row r="31" spans="1:12" ht="31.2" x14ac:dyDescent="0.3">
      <c r="A31" s="13" t="s">
        <v>60</v>
      </c>
      <c r="B31" s="41" t="s">
        <v>72</v>
      </c>
      <c r="C31" s="21"/>
      <c r="D31" s="21"/>
      <c r="E31" s="21">
        <v>1241</v>
      </c>
      <c r="F31" s="21">
        <v>18096</v>
      </c>
      <c r="G31" s="21"/>
      <c r="H31" s="21"/>
      <c r="I31" s="21"/>
      <c r="J31" s="21">
        <v>17651</v>
      </c>
      <c r="K31" s="23">
        <f t="shared" si="0"/>
        <v>36988</v>
      </c>
    </row>
    <row r="32" spans="1:12" ht="31.2" x14ac:dyDescent="0.3">
      <c r="A32" s="13" t="s">
        <v>61</v>
      </c>
      <c r="B32" s="41" t="s">
        <v>51</v>
      </c>
      <c r="C32" s="21">
        <v>24529</v>
      </c>
      <c r="D32" s="21"/>
      <c r="E32" s="21">
        <v>4759</v>
      </c>
      <c r="F32" s="21">
        <v>1261689</v>
      </c>
      <c r="G32" s="21">
        <v>216733</v>
      </c>
      <c r="H32" s="21">
        <v>6240</v>
      </c>
      <c r="I32" s="21">
        <v>423463</v>
      </c>
      <c r="J32" s="21">
        <v>216807</v>
      </c>
      <c r="K32" s="23">
        <f t="shared" si="0"/>
        <v>2154220</v>
      </c>
    </row>
    <row r="33" spans="1:11" x14ac:dyDescent="0.3">
      <c r="A33" s="13" t="s">
        <v>62</v>
      </c>
      <c r="B33" s="41" t="s">
        <v>52</v>
      </c>
      <c r="C33" s="21">
        <v>1821804</v>
      </c>
      <c r="D33" s="21">
        <v>6</v>
      </c>
      <c r="E33" s="21">
        <v>30354</v>
      </c>
      <c r="F33" s="21">
        <v>9350120</v>
      </c>
      <c r="G33" s="21">
        <v>741782</v>
      </c>
      <c r="H33" s="21">
        <v>1754987</v>
      </c>
      <c r="I33" s="21">
        <v>613593</v>
      </c>
      <c r="J33" s="21">
        <v>422023</v>
      </c>
      <c r="K33" s="23">
        <f t="shared" si="0"/>
        <v>14734669</v>
      </c>
    </row>
    <row r="34" spans="1:11" x14ac:dyDescent="0.3">
      <c r="A34" s="13" t="s">
        <v>63</v>
      </c>
      <c r="B34" s="41" t="s">
        <v>53</v>
      </c>
      <c r="C34" s="21"/>
      <c r="D34" s="21"/>
      <c r="E34" s="21"/>
      <c r="F34" s="21"/>
      <c r="G34" s="21">
        <v>6534</v>
      </c>
      <c r="H34" s="21"/>
      <c r="I34" s="21">
        <v>5963</v>
      </c>
      <c r="J34" s="21"/>
      <c r="K34" s="23">
        <f t="shared" si="0"/>
        <v>12497</v>
      </c>
    </row>
    <row r="35" spans="1:11" x14ac:dyDescent="0.3">
      <c r="A35" s="13" t="s">
        <v>64</v>
      </c>
      <c r="B35" s="41" t="s">
        <v>54</v>
      </c>
      <c r="C35" s="21">
        <v>486973</v>
      </c>
      <c r="D35" s="21">
        <v>114384</v>
      </c>
      <c r="E35" s="21"/>
      <c r="F35" s="21"/>
      <c r="G35" s="21"/>
      <c r="H35" s="21"/>
      <c r="I35" s="21"/>
      <c r="J35" s="21"/>
      <c r="K35" s="23">
        <f t="shared" si="0"/>
        <v>601357</v>
      </c>
    </row>
    <row r="36" spans="1:11" ht="31.2" x14ac:dyDescent="0.3">
      <c r="A36" s="13" t="s">
        <v>65</v>
      </c>
      <c r="B36" s="41" t="s">
        <v>71</v>
      </c>
      <c r="C36" s="21"/>
      <c r="D36" s="21"/>
      <c r="E36" s="21"/>
      <c r="F36" s="21">
        <v>541915</v>
      </c>
      <c r="G36" s="21"/>
      <c r="H36" s="21">
        <v>462782</v>
      </c>
      <c r="I36" s="21">
        <v>964428</v>
      </c>
      <c r="J36" s="21">
        <v>562356</v>
      </c>
      <c r="K36" s="23">
        <f t="shared" si="0"/>
        <v>2531481</v>
      </c>
    </row>
    <row r="37" spans="1:11" ht="31.2" x14ac:dyDescent="0.3">
      <c r="A37" s="13" t="s">
        <v>66</v>
      </c>
      <c r="B37" s="41" t="s">
        <v>55</v>
      </c>
      <c r="C37" s="21"/>
      <c r="D37" s="21"/>
      <c r="E37" s="21"/>
      <c r="F37" s="21">
        <v>58080</v>
      </c>
      <c r="G37" s="21"/>
      <c r="H37" s="21">
        <v>484390</v>
      </c>
      <c r="I37" s="21">
        <v>43064</v>
      </c>
      <c r="J37" s="21">
        <v>228359</v>
      </c>
      <c r="K37" s="23">
        <f t="shared" si="0"/>
        <v>813893</v>
      </c>
    </row>
    <row r="38" spans="1:11" ht="31.2" x14ac:dyDescent="0.3">
      <c r="A38" s="13" t="s">
        <v>67</v>
      </c>
      <c r="B38" s="41" t="s">
        <v>56</v>
      </c>
      <c r="C38" s="21">
        <v>481774</v>
      </c>
      <c r="D38" s="21"/>
      <c r="E38" s="21">
        <v>154458</v>
      </c>
      <c r="F38" s="21">
        <v>261249</v>
      </c>
      <c r="G38" s="21">
        <v>44612</v>
      </c>
      <c r="H38" s="21">
        <v>17182</v>
      </c>
      <c r="I38" s="21">
        <v>27615</v>
      </c>
      <c r="J38" s="21">
        <v>149370</v>
      </c>
      <c r="K38" s="23">
        <f t="shared" si="0"/>
        <v>1136260</v>
      </c>
    </row>
    <row r="39" spans="1:11" x14ac:dyDescent="0.3">
      <c r="A39" s="13" t="s">
        <v>68</v>
      </c>
      <c r="B39" s="41" t="s">
        <v>73</v>
      </c>
      <c r="C39" s="21"/>
      <c r="D39" s="21"/>
      <c r="E39" s="21">
        <v>649737</v>
      </c>
      <c r="F39" s="21">
        <v>160979</v>
      </c>
      <c r="G39" s="21">
        <v>244901</v>
      </c>
      <c r="H39" s="21">
        <v>91382</v>
      </c>
      <c r="I39" s="21">
        <v>99985</v>
      </c>
      <c r="J39" s="21"/>
      <c r="K39" s="23">
        <f t="shared" si="0"/>
        <v>1246984</v>
      </c>
    </row>
    <row r="40" spans="1:11" x14ac:dyDescent="0.3">
      <c r="A40" s="13" t="s">
        <v>69</v>
      </c>
      <c r="B40" s="41" t="s">
        <v>74</v>
      </c>
      <c r="C40" s="21"/>
      <c r="D40" s="21"/>
      <c r="E40" s="21">
        <v>774022</v>
      </c>
      <c r="F40" s="21">
        <v>372621</v>
      </c>
      <c r="G40" s="21">
        <v>349620</v>
      </c>
      <c r="H40" s="21">
        <v>146199</v>
      </c>
      <c r="I40" s="21">
        <v>144739</v>
      </c>
      <c r="J40" s="21">
        <v>37270</v>
      </c>
      <c r="K40" s="23">
        <f t="shared" si="0"/>
        <v>1824471</v>
      </c>
    </row>
    <row r="41" spans="1:11" x14ac:dyDescent="0.3">
      <c r="A41" s="13" t="s">
        <v>75</v>
      </c>
      <c r="B41" s="41" t="s">
        <v>78</v>
      </c>
      <c r="C41" s="21">
        <v>206741</v>
      </c>
      <c r="D41" s="21">
        <v>4269794</v>
      </c>
      <c r="E41" s="21">
        <v>1530</v>
      </c>
      <c r="F41" s="21">
        <v>331743</v>
      </c>
      <c r="G41" s="21">
        <v>413636</v>
      </c>
      <c r="H41" s="21">
        <v>3723</v>
      </c>
      <c r="I41" s="21">
        <v>402323</v>
      </c>
      <c r="J41" s="21">
        <v>407083</v>
      </c>
      <c r="K41" s="23">
        <f t="shared" si="0"/>
        <v>6036573</v>
      </c>
    </row>
    <row r="42" spans="1:11" x14ac:dyDescent="0.3">
      <c r="A42" s="13" t="s">
        <v>76</v>
      </c>
      <c r="B42" s="41" t="s">
        <v>77</v>
      </c>
      <c r="C42" s="21">
        <v>2408514</v>
      </c>
      <c r="D42" s="21">
        <v>148795</v>
      </c>
      <c r="E42" s="21">
        <v>1741591</v>
      </c>
      <c r="F42" s="21">
        <v>929559</v>
      </c>
      <c r="G42" s="21">
        <v>2589476</v>
      </c>
      <c r="H42" s="21">
        <v>413797</v>
      </c>
      <c r="I42" s="21">
        <v>253820</v>
      </c>
      <c r="J42" s="21">
        <v>813176</v>
      </c>
      <c r="K42" s="23">
        <f t="shared" si="0"/>
        <v>9298728</v>
      </c>
    </row>
    <row r="43" spans="1:11" ht="46.8" x14ac:dyDescent="0.3">
      <c r="A43" s="13" t="s">
        <v>79</v>
      </c>
      <c r="B43" s="41" t="s">
        <v>87</v>
      </c>
      <c r="C43" s="21">
        <v>978272</v>
      </c>
      <c r="D43" s="21">
        <v>277552</v>
      </c>
      <c r="E43" s="21">
        <v>588791</v>
      </c>
      <c r="F43" s="21">
        <v>94540</v>
      </c>
      <c r="G43" s="21">
        <v>776873</v>
      </c>
      <c r="H43" s="21">
        <v>442986</v>
      </c>
      <c r="I43" s="21">
        <v>3477503</v>
      </c>
      <c r="J43" s="21">
        <v>2807410</v>
      </c>
      <c r="K43" s="23">
        <f t="shared" si="0"/>
        <v>9443927</v>
      </c>
    </row>
    <row r="44" spans="1:11" ht="31.2" x14ac:dyDescent="0.3">
      <c r="A44" s="15" t="s">
        <v>21</v>
      </c>
      <c r="B44" s="4" t="s">
        <v>25</v>
      </c>
      <c r="C44" s="19">
        <f t="shared" ref="C44:J44" si="9">SUM(C45+C46+C47+C48+C49)</f>
        <v>43409449</v>
      </c>
      <c r="D44" s="19">
        <f t="shared" si="9"/>
        <v>1408125</v>
      </c>
      <c r="E44" s="19">
        <f t="shared" si="9"/>
        <v>46279829</v>
      </c>
      <c r="F44" s="19">
        <f t="shared" si="9"/>
        <v>39950461</v>
      </c>
      <c r="G44" s="19">
        <f t="shared" si="9"/>
        <v>27944338</v>
      </c>
      <c r="H44" s="19">
        <f t="shared" si="9"/>
        <v>44843407</v>
      </c>
      <c r="I44" s="19">
        <f t="shared" si="9"/>
        <v>25669212</v>
      </c>
      <c r="J44" s="19">
        <f t="shared" si="9"/>
        <v>21686407</v>
      </c>
      <c r="K44" s="20">
        <f t="shared" si="0"/>
        <v>251191228</v>
      </c>
    </row>
    <row r="45" spans="1:11" ht="31.2" x14ac:dyDescent="0.3">
      <c r="A45" s="13" t="s">
        <v>39</v>
      </c>
      <c r="B45" s="5" t="s">
        <v>29</v>
      </c>
      <c r="C45" s="21">
        <f>2642636+804698</f>
        <v>3447334</v>
      </c>
      <c r="D45" s="21">
        <v>61398</v>
      </c>
      <c r="E45" s="21">
        <f>1635685+373981</f>
        <v>2009666</v>
      </c>
      <c r="F45" s="21">
        <f>1167261+81167</f>
        <v>1248428</v>
      </c>
      <c r="G45" s="22">
        <v>740506</v>
      </c>
      <c r="H45" s="21">
        <f>1177773+117008</f>
        <v>1294781</v>
      </c>
      <c r="I45" s="21">
        <f>733870+122582</f>
        <v>856452</v>
      </c>
      <c r="J45" s="21">
        <v>465865</v>
      </c>
      <c r="K45" s="23">
        <f t="shared" si="0"/>
        <v>10124430</v>
      </c>
    </row>
    <row r="46" spans="1:11" ht="31.2" x14ac:dyDescent="0.3">
      <c r="A46" s="13" t="s">
        <v>40</v>
      </c>
      <c r="B46" s="5" t="s">
        <v>41</v>
      </c>
      <c r="C46" s="21">
        <v>499587</v>
      </c>
      <c r="D46" s="21"/>
      <c r="E46" s="21"/>
      <c r="F46" s="21"/>
      <c r="G46" s="22"/>
      <c r="H46" s="21"/>
      <c r="I46" s="21"/>
      <c r="J46" s="21"/>
      <c r="K46" s="23">
        <f t="shared" si="0"/>
        <v>499587</v>
      </c>
    </row>
    <row r="47" spans="1:11" ht="31.2" x14ac:dyDescent="0.3">
      <c r="A47" s="13" t="s">
        <v>43</v>
      </c>
      <c r="B47" s="5" t="s">
        <v>42</v>
      </c>
      <c r="C47" s="21">
        <f>38741891+720637</f>
        <v>39462528</v>
      </c>
      <c r="D47" s="21">
        <v>1346727</v>
      </c>
      <c r="E47" s="21">
        <f>24795340+18652899</f>
        <v>43448239</v>
      </c>
      <c r="F47" s="21">
        <v>38702033</v>
      </c>
      <c r="G47" s="21">
        <v>27203832</v>
      </c>
      <c r="H47" s="21">
        <v>43398626</v>
      </c>
      <c r="I47" s="21">
        <v>24812760</v>
      </c>
      <c r="J47" s="21">
        <v>21220542</v>
      </c>
      <c r="K47" s="23">
        <f t="shared" si="0"/>
        <v>239595287</v>
      </c>
    </row>
    <row r="48" spans="1:11" ht="62.4" x14ac:dyDescent="0.3">
      <c r="A48" s="27" t="s">
        <v>44</v>
      </c>
      <c r="B48" s="28" t="s">
        <v>88</v>
      </c>
      <c r="C48" s="29"/>
      <c r="D48" s="29"/>
      <c r="E48" s="29">
        <v>821924</v>
      </c>
      <c r="F48" s="29"/>
      <c r="G48" s="30"/>
      <c r="H48" s="29"/>
      <c r="I48" s="29"/>
      <c r="J48" s="29"/>
      <c r="K48" s="31">
        <f t="shared" ref="K48" si="10">SUM(C48:J48)</f>
        <v>821924</v>
      </c>
    </row>
    <row r="49" spans="1:11" ht="31.8" thickBot="1" x14ac:dyDescent="0.35">
      <c r="A49" s="32" t="s">
        <v>45</v>
      </c>
      <c r="B49" s="33" t="s">
        <v>46</v>
      </c>
      <c r="C49" s="34"/>
      <c r="D49" s="34"/>
      <c r="E49" s="34"/>
      <c r="F49" s="34"/>
      <c r="G49" s="35"/>
      <c r="H49" s="34">
        <v>150000</v>
      </c>
      <c r="I49" s="34"/>
      <c r="J49" s="34"/>
      <c r="K49" s="36">
        <f t="shared" ref="K49" si="11">SUM(C49:J49)</f>
        <v>150000</v>
      </c>
    </row>
  </sheetData>
  <mergeCells count="1">
    <mergeCell ref="A11:K11"/>
  </mergeCells>
  <phoneticPr fontId="1" type="noConversion"/>
  <printOptions horizontalCentered="1"/>
  <pageMargins left="0.23622047244094491" right="0.15748031496062992" top="0.59055118110236227" bottom="0" header="0" footer="0"/>
  <pageSetup paperSize="9" scale="80" firstPageNumber="158" fitToHeight="9" orientation="landscape" useFirstPageNumber="1" r:id="rId1"/>
  <headerFooter>
    <oddHeader>&amp;C&amp;P</oddHeader>
  </headerFooter>
  <rowBreaks count="1" manualBreakCount="1">
    <brk id="19" min="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4 (868)</vt:lpstr>
      <vt:lpstr>'Приложение № 4 (868)'!Заголовки_для_печати</vt:lpstr>
      <vt:lpstr>'Приложение № 4 (868)'!Область_печати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2019-12-20T10:04:49Z</cp:lastPrinted>
  <dcterms:created xsi:type="dcterms:W3CDTF">2006-09-28T05:33:49Z</dcterms:created>
  <dcterms:modified xsi:type="dcterms:W3CDTF">2023-03-29T11:04:28Z</dcterms:modified>
</cp:coreProperties>
</file>