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Приложение № 1" sheetId="3" r:id="rId1"/>
  </sheets>
  <definedNames>
    <definedName name="_xlnm.Print_Titles" localSheetId="0">'Приложение № 1'!$A:$B,'Приложение № 1'!$7:$8</definedName>
    <definedName name="_xlnm.Print_Area" localSheetId="0">'Приложение № 1'!$A$1:$AC$86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3" l="1"/>
  <c r="K19" i="3"/>
  <c r="S67" i="3"/>
  <c r="R67" i="3"/>
  <c r="Q67" i="3"/>
  <c r="P67" i="3"/>
  <c r="O67" i="3"/>
  <c r="N67" i="3"/>
  <c r="M67" i="3"/>
  <c r="L67" i="3"/>
  <c r="S62" i="3"/>
  <c r="R62" i="3"/>
  <c r="Q62" i="3"/>
  <c r="P62" i="3"/>
  <c r="O62" i="3"/>
  <c r="N62" i="3"/>
  <c r="M62" i="3"/>
  <c r="L62" i="3"/>
  <c r="L45" i="3"/>
  <c r="S44" i="3"/>
  <c r="R44" i="3"/>
  <c r="Q44" i="3"/>
  <c r="P44" i="3"/>
  <c r="O44" i="3"/>
  <c r="N44" i="3"/>
  <c r="M44" i="3"/>
  <c r="L44" i="3"/>
  <c r="S41" i="3"/>
  <c r="R41" i="3"/>
  <c r="Q41" i="3"/>
  <c r="P41" i="3"/>
  <c r="O41" i="3"/>
  <c r="N41" i="3"/>
  <c r="M41" i="3"/>
  <c r="L41" i="3"/>
  <c r="S38" i="3"/>
  <c r="R38" i="3"/>
  <c r="Q38" i="3"/>
  <c r="P38" i="3"/>
  <c r="O38" i="3"/>
  <c r="N38" i="3"/>
  <c r="M38" i="3"/>
  <c r="L38" i="3"/>
  <c r="S30" i="3"/>
  <c r="R30" i="3"/>
  <c r="Q30" i="3"/>
  <c r="P30" i="3"/>
  <c r="O30" i="3"/>
  <c r="N30" i="3"/>
  <c r="M30" i="3"/>
  <c r="L30" i="3"/>
  <c r="S21" i="3"/>
  <c r="R21" i="3"/>
  <c r="Q21" i="3"/>
  <c r="P21" i="3"/>
  <c r="O21" i="3"/>
  <c r="N21" i="3"/>
  <c r="M21" i="3"/>
  <c r="L21" i="3"/>
  <c r="S10" i="3"/>
  <c r="R10" i="3"/>
  <c r="Q10" i="3"/>
  <c r="P10" i="3"/>
  <c r="O10" i="3"/>
  <c r="N10" i="3"/>
  <c r="M10" i="3"/>
  <c r="L10" i="3"/>
  <c r="S9" i="3"/>
  <c r="R9" i="3"/>
  <c r="Q9" i="3"/>
  <c r="P9" i="3"/>
  <c r="O9" i="3"/>
  <c r="N9" i="3"/>
  <c r="M9" i="3"/>
  <c r="L9" i="3"/>
  <c r="J67" i="3"/>
  <c r="I67" i="3"/>
  <c r="H67" i="3"/>
  <c r="G67" i="3"/>
  <c r="F67" i="3"/>
  <c r="E67" i="3"/>
  <c r="D67" i="3"/>
  <c r="C67" i="3"/>
  <c r="J44" i="3"/>
  <c r="I44" i="3"/>
  <c r="H44" i="3"/>
  <c r="G44" i="3"/>
  <c r="F44" i="3"/>
  <c r="E44" i="3"/>
  <c r="D44" i="3"/>
  <c r="C44" i="3"/>
  <c r="J41" i="3"/>
  <c r="I41" i="3"/>
  <c r="H41" i="3"/>
  <c r="G41" i="3"/>
  <c r="F41" i="3"/>
  <c r="E41" i="3"/>
  <c r="D41" i="3"/>
  <c r="C41" i="3"/>
  <c r="J38" i="3"/>
  <c r="I38" i="3"/>
  <c r="H38" i="3"/>
  <c r="G38" i="3"/>
  <c r="F38" i="3"/>
  <c r="E38" i="3"/>
  <c r="D38" i="3"/>
  <c r="C38" i="3"/>
  <c r="J30" i="3"/>
  <c r="I30" i="3"/>
  <c r="H30" i="3"/>
  <c r="G30" i="3"/>
  <c r="F30" i="3"/>
  <c r="E30" i="3"/>
  <c r="D30" i="3"/>
  <c r="C30" i="3"/>
  <c r="J21" i="3"/>
  <c r="I21" i="3"/>
  <c r="H21" i="3"/>
  <c r="G21" i="3"/>
  <c r="F21" i="3"/>
  <c r="E21" i="3"/>
  <c r="D21" i="3"/>
  <c r="C21" i="3"/>
  <c r="J10" i="3"/>
  <c r="I10" i="3"/>
  <c r="H10" i="3"/>
  <c r="G10" i="3"/>
  <c r="F10" i="3"/>
  <c r="E10" i="3"/>
  <c r="D10" i="3"/>
  <c r="C10" i="3"/>
  <c r="J9" i="3"/>
  <c r="I9" i="3"/>
  <c r="H9" i="3"/>
  <c r="G9" i="3"/>
  <c r="F9" i="3"/>
  <c r="E9" i="3"/>
  <c r="D9" i="3"/>
  <c r="C9" i="3"/>
  <c r="D62" i="3"/>
  <c r="E62" i="3"/>
  <c r="F62" i="3"/>
  <c r="G62" i="3"/>
  <c r="H62" i="3"/>
  <c r="I62" i="3"/>
  <c r="J62" i="3"/>
  <c r="C62" i="3"/>
  <c r="U14" i="3" l="1"/>
  <c r="K85" i="3" l="1"/>
  <c r="K83" i="3"/>
  <c r="K81" i="3"/>
  <c r="K79" i="3"/>
  <c r="K77" i="3"/>
  <c r="K75" i="3"/>
  <c r="K73" i="3"/>
  <c r="K71" i="3"/>
  <c r="K65" i="3"/>
  <c r="K64" i="3"/>
  <c r="K63" i="3"/>
  <c r="K60" i="3"/>
  <c r="K58" i="3"/>
  <c r="K56" i="3"/>
  <c r="K54" i="3"/>
  <c r="K53" i="3"/>
  <c r="K51" i="3"/>
  <c r="K50" i="3"/>
  <c r="K49" i="3"/>
  <c r="K48" i="3"/>
  <c r="K47" i="3"/>
  <c r="K46" i="3"/>
  <c r="K45" i="3"/>
  <c r="K42" i="3"/>
  <c r="K39" i="3"/>
  <c r="K36" i="3"/>
  <c r="K35" i="3"/>
  <c r="K34" i="3"/>
  <c r="K33" i="3"/>
  <c r="K32" i="3"/>
  <c r="K31" i="3"/>
  <c r="K29" i="3"/>
  <c r="K27" i="3"/>
  <c r="K25" i="3"/>
  <c r="K24" i="3"/>
  <c r="K23" i="3"/>
  <c r="K22" i="3"/>
  <c r="K18" i="3"/>
  <c r="K17" i="3"/>
  <c r="K16" i="3"/>
  <c r="K15" i="3"/>
  <c r="K14" i="3"/>
  <c r="K13" i="3" l="1"/>
  <c r="K30" i="3"/>
  <c r="K44" i="3"/>
  <c r="K12" i="3"/>
  <c r="K69" i="3"/>
  <c r="U69" i="3"/>
  <c r="K21" i="3"/>
  <c r="K38" i="3"/>
  <c r="K62" i="3"/>
  <c r="K67" i="3"/>
  <c r="K68" i="3"/>
  <c r="K41" i="3"/>
  <c r="T23" i="3"/>
  <c r="T17" i="3"/>
  <c r="AB85" i="3" l="1"/>
  <c r="AA85" i="3"/>
  <c r="Z85" i="3"/>
  <c r="Y85" i="3"/>
  <c r="X85" i="3"/>
  <c r="W85" i="3"/>
  <c r="V85" i="3"/>
  <c r="U85" i="3"/>
  <c r="T85" i="3"/>
  <c r="AB83" i="3"/>
  <c r="AA83" i="3"/>
  <c r="Z83" i="3"/>
  <c r="Y83" i="3"/>
  <c r="X83" i="3"/>
  <c r="W83" i="3"/>
  <c r="V83" i="3"/>
  <c r="T83" i="3"/>
  <c r="U83" i="3"/>
  <c r="AB82" i="3"/>
  <c r="AA82" i="3"/>
  <c r="Z82" i="3"/>
  <c r="Y82" i="3"/>
  <c r="X82" i="3"/>
  <c r="W82" i="3"/>
  <c r="V82" i="3"/>
  <c r="U82" i="3"/>
  <c r="AB81" i="3"/>
  <c r="AA81" i="3"/>
  <c r="Z81" i="3"/>
  <c r="Y81" i="3"/>
  <c r="X81" i="3"/>
  <c r="W81" i="3"/>
  <c r="V81" i="3"/>
  <c r="U81" i="3"/>
  <c r="T81" i="3"/>
  <c r="AB80" i="3"/>
  <c r="AA80" i="3"/>
  <c r="Z80" i="3"/>
  <c r="Y80" i="3"/>
  <c r="X80" i="3"/>
  <c r="W80" i="3"/>
  <c r="V80" i="3"/>
  <c r="U80" i="3"/>
  <c r="AB79" i="3"/>
  <c r="AA79" i="3"/>
  <c r="Z79" i="3"/>
  <c r="Y79" i="3"/>
  <c r="X79" i="3"/>
  <c r="W79" i="3"/>
  <c r="V79" i="3"/>
  <c r="U79" i="3"/>
  <c r="T79" i="3"/>
  <c r="AB78" i="3"/>
  <c r="AA78" i="3"/>
  <c r="Z78" i="3"/>
  <c r="Y78" i="3"/>
  <c r="X78" i="3"/>
  <c r="W78" i="3"/>
  <c r="V78" i="3"/>
  <c r="U78" i="3"/>
  <c r="AB77" i="3"/>
  <c r="AA77" i="3"/>
  <c r="Z77" i="3"/>
  <c r="Y77" i="3"/>
  <c r="X77" i="3"/>
  <c r="W77" i="3"/>
  <c r="V77" i="3"/>
  <c r="U77" i="3"/>
  <c r="T77" i="3"/>
  <c r="AB76" i="3"/>
  <c r="AA76" i="3"/>
  <c r="Z76" i="3"/>
  <c r="Y76" i="3"/>
  <c r="X76" i="3"/>
  <c r="W76" i="3"/>
  <c r="V76" i="3"/>
  <c r="U76" i="3"/>
  <c r="AB75" i="3"/>
  <c r="AA75" i="3"/>
  <c r="Z75" i="3"/>
  <c r="Y75" i="3"/>
  <c r="X75" i="3"/>
  <c r="W75" i="3"/>
  <c r="V75" i="3"/>
  <c r="U75" i="3"/>
  <c r="T75" i="3"/>
  <c r="AB74" i="3"/>
  <c r="AA74" i="3"/>
  <c r="Z74" i="3"/>
  <c r="Y74" i="3"/>
  <c r="X74" i="3"/>
  <c r="W74" i="3"/>
  <c r="V74" i="3"/>
  <c r="U74" i="3"/>
  <c r="AB73" i="3"/>
  <c r="AA73" i="3"/>
  <c r="Z73" i="3"/>
  <c r="Y73" i="3"/>
  <c r="X73" i="3"/>
  <c r="W73" i="3"/>
  <c r="V73" i="3"/>
  <c r="U73" i="3"/>
  <c r="T73" i="3"/>
  <c r="AB72" i="3"/>
  <c r="AA72" i="3"/>
  <c r="Z72" i="3"/>
  <c r="Y72" i="3"/>
  <c r="X72" i="3"/>
  <c r="W72" i="3"/>
  <c r="V72" i="3"/>
  <c r="U72" i="3"/>
  <c r="AB71" i="3"/>
  <c r="AA71" i="3"/>
  <c r="Z71" i="3"/>
  <c r="Y71" i="3"/>
  <c r="X71" i="3"/>
  <c r="W71" i="3"/>
  <c r="V71" i="3"/>
  <c r="U71" i="3"/>
  <c r="T71" i="3"/>
  <c r="AB70" i="3"/>
  <c r="AA70" i="3"/>
  <c r="Z70" i="3"/>
  <c r="Y70" i="3"/>
  <c r="X70" i="3"/>
  <c r="W70" i="3"/>
  <c r="V70" i="3"/>
  <c r="U70" i="3"/>
  <c r="AB69" i="3"/>
  <c r="V69" i="3"/>
  <c r="AA69" i="3"/>
  <c r="Z69" i="3"/>
  <c r="Y69" i="3"/>
  <c r="X69" i="3"/>
  <c r="V68" i="3"/>
  <c r="U68" i="3"/>
  <c r="AB65" i="3"/>
  <c r="AA65" i="3"/>
  <c r="Z65" i="3"/>
  <c r="Y65" i="3"/>
  <c r="X65" i="3"/>
  <c r="W65" i="3"/>
  <c r="V65" i="3"/>
  <c r="U65" i="3"/>
  <c r="T65" i="3"/>
  <c r="AB64" i="3"/>
  <c r="AA64" i="3"/>
  <c r="Z64" i="3"/>
  <c r="Y64" i="3"/>
  <c r="X64" i="3"/>
  <c r="W64" i="3"/>
  <c r="V64" i="3"/>
  <c r="U64" i="3"/>
  <c r="T64" i="3"/>
  <c r="AB63" i="3"/>
  <c r="AA63" i="3"/>
  <c r="Z63" i="3"/>
  <c r="Y63" i="3"/>
  <c r="X63" i="3"/>
  <c r="W63" i="3"/>
  <c r="V63" i="3"/>
  <c r="U63" i="3"/>
  <c r="T63" i="3"/>
  <c r="AC60" i="3"/>
  <c r="T60" i="3"/>
  <c r="AB58" i="3"/>
  <c r="AA58" i="3"/>
  <c r="Z58" i="3"/>
  <c r="Y58" i="3"/>
  <c r="X58" i="3"/>
  <c r="W58" i="3"/>
  <c r="V58" i="3"/>
  <c r="U58" i="3"/>
  <c r="T58" i="3"/>
  <c r="AB57" i="3"/>
  <c r="AA57" i="3"/>
  <c r="Z57" i="3"/>
  <c r="Y57" i="3"/>
  <c r="X57" i="3"/>
  <c r="W57" i="3"/>
  <c r="V57" i="3"/>
  <c r="U57" i="3"/>
  <c r="AB56" i="3"/>
  <c r="AA56" i="3"/>
  <c r="Z56" i="3"/>
  <c r="Y56" i="3"/>
  <c r="X56" i="3"/>
  <c r="W56" i="3"/>
  <c r="V56" i="3"/>
  <c r="U56" i="3"/>
  <c r="T56" i="3"/>
  <c r="AB55" i="3"/>
  <c r="AA55" i="3"/>
  <c r="Z55" i="3"/>
  <c r="Y55" i="3"/>
  <c r="X55" i="3"/>
  <c r="W55" i="3"/>
  <c r="V55" i="3"/>
  <c r="U55" i="3"/>
  <c r="AB54" i="3"/>
  <c r="AA54" i="3"/>
  <c r="Z54" i="3"/>
  <c r="Y54" i="3"/>
  <c r="X54" i="3"/>
  <c r="W54" i="3"/>
  <c r="V54" i="3"/>
  <c r="U54" i="3"/>
  <c r="T54" i="3"/>
  <c r="AB53" i="3"/>
  <c r="AA53" i="3"/>
  <c r="Z53" i="3"/>
  <c r="Y53" i="3"/>
  <c r="X53" i="3"/>
  <c r="W53" i="3"/>
  <c r="V53" i="3"/>
  <c r="T53" i="3"/>
  <c r="AB52" i="3"/>
  <c r="AA52" i="3"/>
  <c r="Z52" i="3"/>
  <c r="Y52" i="3"/>
  <c r="X52" i="3"/>
  <c r="W52" i="3"/>
  <c r="V52" i="3"/>
  <c r="U52" i="3"/>
  <c r="AB51" i="3"/>
  <c r="AA51" i="3"/>
  <c r="Z51" i="3"/>
  <c r="Y51" i="3"/>
  <c r="X51" i="3"/>
  <c r="W51" i="3"/>
  <c r="V51" i="3"/>
  <c r="U51" i="3"/>
  <c r="T51" i="3"/>
  <c r="AB50" i="3"/>
  <c r="AA50" i="3"/>
  <c r="Z50" i="3"/>
  <c r="Y50" i="3"/>
  <c r="X50" i="3"/>
  <c r="W50" i="3"/>
  <c r="V50" i="3"/>
  <c r="T50" i="3"/>
  <c r="AB49" i="3"/>
  <c r="AA49" i="3"/>
  <c r="Z49" i="3"/>
  <c r="Y49" i="3"/>
  <c r="X49" i="3"/>
  <c r="W49" i="3"/>
  <c r="V49" i="3"/>
  <c r="U49" i="3"/>
  <c r="T49" i="3"/>
  <c r="AB48" i="3"/>
  <c r="AA48" i="3"/>
  <c r="Z48" i="3"/>
  <c r="Y48" i="3"/>
  <c r="X48" i="3"/>
  <c r="W48" i="3"/>
  <c r="V48" i="3"/>
  <c r="U48" i="3"/>
  <c r="T48" i="3"/>
  <c r="AB47" i="3"/>
  <c r="AA47" i="3"/>
  <c r="Z47" i="3"/>
  <c r="Y47" i="3"/>
  <c r="X47" i="3"/>
  <c r="W47" i="3"/>
  <c r="V47" i="3"/>
  <c r="T47" i="3"/>
  <c r="AB46" i="3"/>
  <c r="AA46" i="3"/>
  <c r="Z46" i="3"/>
  <c r="Y46" i="3"/>
  <c r="X46" i="3"/>
  <c r="W46" i="3"/>
  <c r="V46" i="3"/>
  <c r="U46" i="3"/>
  <c r="T46" i="3"/>
  <c r="AB45" i="3"/>
  <c r="Z45" i="3"/>
  <c r="X45" i="3"/>
  <c r="V45" i="3"/>
  <c r="AA45" i="3"/>
  <c r="Y45" i="3"/>
  <c r="W45" i="3"/>
  <c r="U45" i="3"/>
  <c r="AB42" i="3"/>
  <c r="AB41" i="3" s="1"/>
  <c r="AA42" i="3"/>
  <c r="AA41" i="3" s="1"/>
  <c r="Z42" i="3"/>
  <c r="Z41" i="3" s="1"/>
  <c r="Y42" i="3"/>
  <c r="Y41" i="3" s="1"/>
  <c r="X42" i="3"/>
  <c r="X41" i="3" s="1"/>
  <c r="W42" i="3"/>
  <c r="W41" i="3" s="1"/>
  <c r="V42" i="3"/>
  <c r="V41" i="3" s="1"/>
  <c r="U42" i="3"/>
  <c r="U41" i="3" s="1"/>
  <c r="T42" i="3"/>
  <c r="AB39" i="3"/>
  <c r="AB38" i="3" s="1"/>
  <c r="AA39" i="3"/>
  <c r="AA38" i="3" s="1"/>
  <c r="Z39" i="3"/>
  <c r="Z38" i="3" s="1"/>
  <c r="Y39" i="3"/>
  <c r="Y38" i="3" s="1"/>
  <c r="X39" i="3"/>
  <c r="X38" i="3" s="1"/>
  <c r="W39" i="3"/>
  <c r="W38" i="3" s="1"/>
  <c r="V39" i="3"/>
  <c r="V38" i="3" s="1"/>
  <c r="U39" i="3"/>
  <c r="U38" i="3" s="1"/>
  <c r="T39" i="3"/>
  <c r="AB36" i="3"/>
  <c r="AA36" i="3"/>
  <c r="Z36" i="3"/>
  <c r="Y36" i="3"/>
  <c r="X36" i="3"/>
  <c r="W36" i="3"/>
  <c r="V36" i="3"/>
  <c r="U36" i="3"/>
  <c r="T36" i="3"/>
  <c r="AB35" i="3"/>
  <c r="AA35" i="3"/>
  <c r="Z35" i="3"/>
  <c r="Y35" i="3"/>
  <c r="X35" i="3"/>
  <c r="W35" i="3"/>
  <c r="V35" i="3"/>
  <c r="U35" i="3"/>
  <c r="T35" i="3"/>
  <c r="AB34" i="3"/>
  <c r="AA34" i="3"/>
  <c r="Z34" i="3"/>
  <c r="Y34" i="3"/>
  <c r="X34" i="3"/>
  <c r="W34" i="3"/>
  <c r="V34" i="3"/>
  <c r="U34" i="3"/>
  <c r="T34" i="3"/>
  <c r="AB33" i="3"/>
  <c r="AA33" i="3"/>
  <c r="Z33" i="3"/>
  <c r="Y33" i="3"/>
  <c r="X33" i="3"/>
  <c r="W33" i="3"/>
  <c r="V33" i="3"/>
  <c r="U33" i="3"/>
  <c r="T33" i="3"/>
  <c r="AB32" i="3"/>
  <c r="AA32" i="3"/>
  <c r="Z32" i="3"/>
  <c r="Y32" i="3"/>
  <c r="X32" i="3"/>
  <c r="W32" i="3"/>
  <c r="V32" i="3"/>
  <c r="U32" i="3"/>
  <c r="T32" i="3"/>
  <c r="AB31" i="3"/>
  <c r="AA31" i="3"/>
  <c r="Z31" i="3"/>
  <c r="Y31" i="3"/>
  <c r="X31" i="3"/>
  <c r="W31" i="3"/>
  <c r="V31" i="3"/>
  <c r="U31" i="3"/>
  <c r="T31" i="3"/>
  <c r="AB29" i="3"/>
  <c r="AA29" i="3"/>
  <c r="Z29" i="3"/>
  <c r="Y29" i="3"/>
  <c r="X29" i="3"/>
  <c r="W29" i="3"/>
  <c r="V29" i="3"/>
  <c r="U29" i="3"/>
  <c r="T29" i="3"/>
  <c r="AB28" i="3"/>
  <c r="AA28" i="3"/>
  <c r="Z28" i="3"/>
  <c r="Y28" i="3"/>
  <c r="X28" i="3"/>
  <c r="W28" i="3"/>
  <c r="V28" i="3"/>
  <c r="U28" i="3"/>
  <c r="AB27" i="3"/>
  <c r="AA27" i="3"/>
  <c r="Z27" i="3"/>
  <c r="Y27" i="3"/>
  <c r="X27" i="3"/>
  <c r="W27" i="3"/>
  <c r="V27" i="3"/>
  <c r="U27" i="3"/>
  <c r="T27" i="3"/>
  <c r="AB26" i="3"/>
  <c r="AA26" i="3"/>
  <c r="Z26" i="3"/>
  <c r="Y26" i="3"/>
  <c r="X26" i="3"/>
  <c r="W26" i="3"/>
  <c r="V26" i="3"/>
  <c r="U26" i="3"/>
  <c r="AB25" i="3"/>
  <c r="AA25" i="3"/>
  <c r="Z25" i="3"/>
  <c r="Y25" i="3"/>
  <c r="X25" i="3"/>
  <c r="W25" i="3"/>
  <c r="V25" i="3"/>
  <c r="U25" i="3"/>
  <c r="T25" i="3"/>
  <c r="AB24" i="3"/>
  <c r="AA24" i="3"/>
  <c r="Z24" i="3"/>
  <c r="Y24" i="3"/>
  <c r="X24" i="3"/>
  <c r="W24" i="3"/>
  <c r="V24" i="3"/>
  <c r="U24" i="3"/>
  <c r="T24" i="3"/>
  <c r="AB23" i="3"/>
  <c r="AA23" i="3"/>
  <c r="Z23" i="3"/>
  <c r="Y23" i="3"/>
  <c r="X23" i="3"/>
  <c r="W23" i="3"/>
  <c r="V23" i="3"/>
  <c r="U23" i="3"/>
  <c r="AC22" i="3"/>
  <c r="T22" i="3"/>
  <c r="AB18" i="3"/>
  <c r="AA18" i="3"/>
  <c r="Z18" i="3"/>
  <c r="Y18" i="3"/>
  <c r="X18" i="3"/>
  <c r="W18" i="3"/>
  <c r="V18" i="3"/>
  <c r="U18" i="3"/>
  <c r="T18" i="3"/>
  <c r="AB17" i="3"/>
  <c r="AA17" i="3"/>
  <c r="Z17" i="3"/>
  <c r="Y17" i="3"/>
  <c r="X17" i="3"/>
  <c r="W17" i="3"/>
  <c r="V17" i="3"/>
  <c r="U17" i="3"/>
  <c r="AB16" i="3"/>
  <c r="AA16" i="3"/>
  <c r="Z16" i="3"/>
  <c r="Y16" i="3"/>
  <c r="X16" i="3"/>
  <c r="W16" i="3"/>
  <c r="V16" i="3"/>
  <c r="U16" i="3"/>
  <c r="T16" i="3"/>
  <c r="AB15" i="3"/>
  <c r="AA15" i="3"/>
  <c r="Z15" i="3"/>
  <c r="Y15" i="3"/>
  <c r="X15" i="3"/>
  <c r="W15" i="3"/>
  <c r="V15" i="3"/>
  <c r="U15" i="3"/>
  <c r="T15" i="3"/>
  <c r="AB14" i="3"/>
  <c r="AA14" i="3"/>
  <c r="Z14" i="3"/>
  <c r="Y14" i="3"/>
  <c r="X14" i="3"/>
  <c r="W14" i="3"/>
  <c r="V14" i="3"/>
  <c r="T14" i="3"/>
  <c r="AB13" i="3"/>
  <c r="W13" i="3"/>
  <c r="V13" i="3"/>
  <c r="T13" i="3"/>
  <c r="AA13" i="3"/>
  <c r="Z13" i="3"/>
  <c r="Y13" i="3"/>
  <c r="X13" i="3"/>
  <c r="U13" i="3"/>
  <c r="V30" i="3" l="1"/>
  <c r="X30" i="3"/>
  <c r="Z30" i="3"/>
  <c r="AB30" i="3"/>
  <c r="U62" i="3"/>
  <c r="Y62" i="3"/>
  <c r="W62" i="3"/>
  <c r="AA62" i="3"/>
  <c r="U30" i="3"/>
  <c r="W30" i="3"/>
  <c r="Y30" i="3"/>
  <c r="AA30" i="3"/>
  <c r="V62" i="3"/>
  <c r="X62" i="3"/>
  <c r="Z62" i="3"/>
  <c r="AB62" i="3"/>
  <c r="W21" i="3"/>
  <c r="Y21" i="3"/>
  <c r="AA21" i="3"/>
  <c r="O86" i="3"/>
  <c r="S86" i="3"/>
  <c r="AC75" i="3"/>
  <c r="AC77" i="3"/>
  <c r="AC79" i="3"/>
  <c r="AC85" i="3"/>
  <c r="V67" i="3"/>
  <c r="AC71" i="3"/>
  <c r="AC73" i="3"/>
  <c r="AC64" i="3"/>
  <c r="AC65" i="3"/>
  <c r="AC13" i="3"/>
  <c r="W44" i="3"/>
  <c r="AA44" i="3"/>
  <c r="X44" i="3"/>
  <c r="AB44" i="3"/>
  <c r="AC48" i="3"/>
  <c r="AC49" i="3"/>
  <c r="V44" i="3"/>
  <c r="Z44" i="3"/>
  <c r="T62" i="3"/>
  <c r="X68" i="3"/>
  <c r="X67" i="3" s="1"/>
  <c r="Z68" i="3"/>
  <c r="Z67" i="3" s="1"/>
  <c r="AB68" i="3"/>
  <c r="AB67" i="3" s="1"/>
  <c r="H86" i="3"/>
  <c r="T44" i="3"/>
  <c r="AC23" i="3"/>
  <c r="J86" i="3"/>
  <c r="M86" i="3"/>
  <c r="D86" i="3"/>
  <c r="AC14" i="3"/>
  <c r="AC15" i="3"/>
  <c r="AC16" i="3"/>
  <c r="AC32" i="3"/>
  <c r="AC33" i="3"/>
  <c r="AC34" i="3"/>
  <c r="AC35" i="3"/>
  <c r="AC36" i="3"/>
  <c r="T38" i="3"/>
  <c r="T41" i="3"/>
  <c r="Y44" i="3"/>
  <c r="AC51" i="3"/>
  <c r="AC54" i="3"/>
  <c r="AC56" i="3"/>
  <c r="AC58" i="3"/>
  <c r="AC83" i="3"/>
  <c r="AC46" i="3"/>
  <c r="E86" i="3"/>
  <c r="AC24" i="3"/>
  <c r="AC25" i="3"/>
  <c r="AC27" i="3"/>
  <c r="T30" i="3"/>
  <c r="U67" i="3"/>
  <c r="AC17" i="3"/>
  <c r="AC18" i="3"/>
  <c r="T21" i="3"/>
  <c r="U21" i="3"/>
  <c r="V21" i="3"/>
  <c r="X21" i="3"/>
  <c r="Z21" i="3"/>
  <c r="AB21" i="3"/>
  <c r="W12" i="3"/>
  <c r="T12" i="3"/>
  <c r="V12" i="3"/>
  <c r="X12" i="3"/>
  <c r="X10" i="3" s="1"/>
  <c r="Z12" i="3"/>
  <c r="AB12" i="3"/>
  <c r="U12" i="3"/>
  <c r="G86" i="3"/>
  <c r="I86" i="3"/>
  <c r="T45" i="3"/>
  <c r="U47" i="3"/>
  <c r="AC47" i="3" s="1"/>
  <c r="U50" i="3"/>
  <c r="AC50" i="3" s="1"/>
  <c r="AC63" i="3"/>
  <c r="AC81" i="3"/>
  <c r="AC29" i="3"/>
  <c r="AC31" i="3"/>
  <c r="AC38" i="3"/>
  <c r="AC39" i="3"/>
  <c r="AC41" i="3"/>
  <c r="AC42" i="3"/>
  <c r="AC45" i="3"/>
  <c r="U53" i="3"/>
  <c r="AC53" i="3" s="1"/>
  <c r="Y68" i="3"/>
  <c r="Y67" i="3" s="1"/>
  <c r="AA68" i="3"/>
  <c r="AA67" i="3" s="1"/>
  <c r="AC62" i="3" l="1"/>
  <c r="AC30" i="3"/>
  <c r="AB10" i="3"/>
  <c r="AB9" i="3" s="1"/>
  <c r="AB86" i="3" s="1"/>
  <c r="Z10" i="3"/>
  <c r="Z9" i="3" s="1"/>
  <c r="Z86" i="3" s="1"/>
  <c r="W10" i="3"/>
  <c r="W9" i="3" s="1"/>
  <c r="V10" i="3"/>
  <c r="F86" i="3"/>
  <c r="U44" i="3"/>
  <c r="AC44" i="3" s="1"/>
  <c r="Q86" i="3"/>
  <c r="V9" i="3"/>
  <c r="V86" i="3" s="1"/>
  <c r="AC21" i="3"/>
  <c r="X9" i="3"/>
  <c r="X86" i="3" s="1"/>
  <c r="U10" i="3"/>
  <c r="R86" i="3"/>
  <c r="Y12" i="3"/>
  <c r="P86" i="3"/>
  <c r="T10" i="3"/>
  <c r="AA12" i="3"/>
  <c r="AA10" i="3" l="1"/>
  <c r="AA9" i="3" s="1"/>
  <c r="AA86" i="3" s="1"/>
  <c r="Y10" i="3"/>
  <c r="Y9" i="3" s="1"/>
  <c r="Y86" i="3" s="1"/>
  <c r="K10" i="3"/>
  <c r="U9" i="3"/>
  <c r="U86" i="3" s="1"/>
  <c r="L86" i="3"/>
  <c r="T9" i="3"/>
  <c r="AC12" i="3"/>
  <c r="AC10" i="3" l="1"/>
  <c r="AC9" i="3"/>
  <c r="C86" i="3"/>
  <c r="K86" i="3" s="1"/>
  <c r="K9" i="3"/>
  <c r="T69" i="3"/>
  <c r="W69" i="3"/>
  <c r="AC69" i="3" s="1"/>
  <c r="W68" i="3"/>
  <c r="AC68" i="3" l="1"/>
  <c r="W67" i="3"/>
  <c r="T68" i="3"/>
  <c r="T67" i="3" l="1"/>
  <c r="N86" i="3"/>
  <c r="T86" i="3" s="1"/>
  <c r="W86" i="3"/>
  <c r="AC86" i="3" s="1"/>
  <c r="AC67" i="3"/>
</calcChain>
</file>

<file path=xl/sharedStrings.xml><?xml version="1.0" encoding="utf-8"?>
<sst xmlns="http://schemas.openxmlformats.org/spreadsheetml/2006/main" count="96" uniqueCount="78">
  <si>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</si>
  <si>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</si>
  <si>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</si>
  <si>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</si>
  <si>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</si>
  <si>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</si>
  <si>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</si>
  <si>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</si>
  <si>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</si>
  <si>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</si>
  <si>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</si>
  <si>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</si>
  <si>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</si>
  <si>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</si>
  <si>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</si>
  <si>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</si>
  <si>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</si>
  <si>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</si>
  <si>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</si>
  <si>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</si>
  <si>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</si>
  <si>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</si>
  <si>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</si>
  <si>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</si>
  <si>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</si>
  <si>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</si>
  <si>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</si>
  <si>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</si>
  <si>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</si>
  <si>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</si>
  <si>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</si>
  <si>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</si>
  <si>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</si>
  <si>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</si>
  <si>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</si>
  <si>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</si>
  <si>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</si>
  <si>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</si>
  <si>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</si>
  <si>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</si>
  <si>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</si>
  <si>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</si>
  <si>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</si>
  <si>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</si>
  <si>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</si>
  <si>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</si>
  <si>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</si>
  <si>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</si>
  <si>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</si>
  <si>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</si>
  <si>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</si>
  <si>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</si>
  <si>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</si>
  <si>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</si>
  <si>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</si>
  <si>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</si>
  <si>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</si>
  <si>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</si>
  <si>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</si>
  <si>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</si>
  <si>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</si>
  <si>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</si>
  <si>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</si>
  <si>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</si>
  <si>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</si>
  <si>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Безвозмездные перечисления</t>
  </si>
  <si>
    <t>3011000</t>
  </si>
  <si>
    <t>От нерезидентов на цели субсидирования хозяйствующих субъектов</t>
  </si>
  <si>
    <t>Прочие безвозмездные перечисления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</si>
  <si>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</si>
  <si>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</si>
  <si>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>Предлагаемая редакция</t>
  </si>
  <si>
    <t>От нерезидентов(гумманитарная помощь)</t>
  </si>
  <si>
    <t>Отклонение действующей редакции от предлагаемой редакции</t>
  </si>
  <si>
    <t>"О республиканском бюджете на 2023 год"</t>
  </si>
  <si>
    <t>Утвержденный Закон ПМР "О республиканском бюджете на 2023 год"</t>
  </si>
  <si>
    <t>Доходы республиканского бюджета в разрезе основных видов налоговых, неналоговых и иных обязательных платежей на 2023 год</t>
  </si>
  <si>
    <t xml:space="preserve">Отчисления средств от налога на доходы на цели пенсионного страхования (обеспечения)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</si>
</sst>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94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0" xfId="0" applyNumberFormat="1" applyFont="1" applyFill="1" applyAlignment="1">
      <alignment horizontal="right" vertical="center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vertical="center"/>
    </xf>
    <xf numFmtId="165" fontId="5" fillId="0" borderId="1" xfId="1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1" fontId="6" fillId="2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3" fontId="3" fillId="2" borderId="1" xfId="1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3" fontId="3" fillId="0" borderId="1" xfId="0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165" fontId="2" fillId="0" borderId="1" xfId="1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165" fontId="7" fillId="4" borderId="1" xfId="1" applyNumberFormat="1" applyFont="1" applyFill="1" applyBorder="1" applyAlignment="1">
      <alignment horizontal="right" vertical="center"/>
    </xf>
    <xf numFmtId="3" fontId="7" fillId="4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5" fontId="8" fillId="0" borderId="1" xfId="1" applyNumberFormat="1" applyFont="1" applyFill="1" applyBorder="1" applyAlignment="1">
      <alignment horizontal="right" vertical="center"/>
    </xf>
    <xf numFmtId="3" fontId="8" fillId="0" borderId="1" xfId="1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165" fontId="3" fillId="0" borderId="1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165" fontId="7" fillId="3" borderId="1" xfId="1" applyNumberFormat="1" applyFont="1" applyFill="1" applyBorder="1" applyAlignment="1">
      <alignment horizontal="right" vertical="center"/>
    </xf>
    <xf numFmtId="1" fontId="2" fillId="4" borderId="1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1" fontId="5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right" vertical="center"/>
    </xf>
    <xf numFmtId="165" fontId="3" fillId="0" borderId="1" xfId="1" applyNumberFormat="1" applyFont="1" applyBorder="1" applyAlignment="1">
      <alignment horizontal="center" vertical="center"/>
    </xf>
    <xf numFmtId="165" fontId="9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2" fillId="0" borderId="1" xfId="1" applyNumberFormat="1" applyFont="1" applyBorder="1" applyAlignment="1">
      <alignment horizontal="center" vertical="center"/>
    </xf>
    <xf numFmtId="164" fontId="3" fillId="2" borderId="0" xfId="1" applyFont="1" applyFill="1" applyAlignment="1">
      <alignment vertical="center"/>
    </xf>
    <xf numFmtId="165" fontId="10" fillId="0" borderId="1" xfId="1" applyNumberFormat="1" applyFont="1" applyBorder="1" applyAlignment="1">
      <alignment horizontal="right" vertical="center"/>
    </xf>
    <xf numFmtId="165" fontId="9" fillId="4" borderId="1" xfId="1" applyNumberFormat="1" applyFont="1" applyFill="1" applyBorder="1" applyAlignment="1">
      <alignment horizontal="right" vertical="center"/>
    </xf>
    <xf numFmtId="165" fontId="11" fillId="0" borderId="1" xfId="1" applyNumberFormat="1" applyFont="1" applyBorder="1" applyAlignment="1">
      <alignment horizontal="center" vertical="center"/>
    </xf>
    <xf numFmtId="165" fontId="9" fillId="3" borderId="1" xfId="1" applyNumberFormat="1" applyFont="1" applyFill="1" applyBorder="1" applyAlignment="1">
      <alignment horizontal="right" vertical="center"/>
    </xf>
    <xf numFmtId="1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/>
    </xf>
    <xf numFmtId="165" fontId="2" fillId="4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13" fillId="2" borderId="1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9" fillId="3" borderId="2" xfId="1" applyNumberFormat="1" applyFont="1" applyFill="1" applyBorder="1" applyAlignment="1">
      <alignment horizontal="right" vertical="center"/>
    </xf>
    <xf numFmtId="165" fontId="12" fillId="2" borderId="4" xfId="1" applyNumberFormat="1" applyFont="1" applyFill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 vertical="center"/>
    </xf>
    <xf numFmtId="165" fontId="2" fillId="4" borderId="6" xfId="1" applyNumberFormat="1" applyFont="1" applyFill="1" applyBorder="1" applyAlignment="1">
      <alignment horizontal="center" vertical="center"/>
    </xf>
    <xf numFmtId="165" fontId="2" fillId="4" borderId="7" xfId="1" applyNumberFormat="1" applyFont="1" applyFill="1" applyBorder="1" applyAlignment="1">
      <alignment horizontal="center" vertical="center"/>
    </xf>
    <xf numFmtId="165" fontId="2" fillId="4" borderId="5" xfId="1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3" fontId="12" fillId="2" borderId="1" xfId="1" applyNumberFormat="1" applyFont="1" applyFill="1" applyBorder="1" applyAlignment="1">
      <alignment horizontal="center" vertical="center"/>
    </xf>
    <xf numFmtId="3" fontId="11" fillId="2" borderId="0" xfId="0" applyNumberFormat="1" applyFont="1" applyFill="1" applyAlignment="1">
      <alignment horizontal="left" vertical="center" wrapText="1"/>
    </xf>
    <xf numFmtId="165" fontId="2" fillId="4" borderId="9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3" fontId="2" fillId="4" borderId="5" xfId="1" applyNumberFormat="1" applyFont="1" applyFill="1" applyBorder="1" applyAlignment="1">
      <alignment horizontal="center" vertical="center"/>
    </xf>
    <xf numFmtId="3" fontId="7" fillId="3" borderId="2" xfId="1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2"/>
  <sheetViews>
    <sheetView tabSelected="1" zoomScale="90" zoomScaleNormal="90" zoomScaleSheetLayoutView="100" workbookViewId="0">
      <pane xSplit="2" ySplit="8" topLeftCell="U81" activePane="bottomRight" state="frozen"/>
      <selection pane="topRight" activeCell="C1" sqref="C1"/>
      <selection pane="bottomLeft" activeCell="A9" sqref="A9"/>
      <selection pane="bottomRight" activeCell="D46" sqref="D46"/>
    </sheetView>
  </sheetViews>
  <sheetFormatPr defaultColWidth="58.28515625" defaultRowHeight="15.75" x14ac:dyDescent="0.25"/>
  <cols>
    <col min="1" max="1" width="9" style="3" bestFit="1" customWidth="1"/>
    <col min="2" max="2" width="49.7109375" style="6" customWidth="1"/>
    <col min="3" max="3" width="15.7109375" style="7" customWidth="1"/>
    <col min="4" max="4" width="14" style="7" customWidth="1"/>
    <col min="5" max="5" width="16.42578125" style="7" customWidth="1"/>
    <col min="6" max="6" width="16.7109375" style="7" customWidth="1"/>
    <col min="7" max="7" width="15.85546875" style="7" customWidth="1"/>
    <col min="8" max="8" width="16.85546875" style="7" customWidth="1"/>
    <col min="9" max="9" width="17" style="7" customWidth="1"/>
    <col min="10" max="10" width="14" style="7" customWidth="1"/>
    <col min="11" max="11" width="17.28515625" style="7" bestFit="1" customWidth="1"/>
    <col min="12" max="12" width="15.5703125" style="7" bestFit="1" customWidth="1"/>
    <col min="13" max="15" width="15.7109375" style="7" customWidth="1"/>
    <col min="16" max="17" width="14.42578125" style="7" customWidth="1"/>
    <col min="18" max="18" width="16.42578125" style="7" customWidth="1"/>
    <col min="19" max="19" width="17.5703125" style="7" customWidth="1"/>
    <col min="20" max="20" width="17.28515625" style="7" customWidth="1"/>
    <col min="21" max="21" width="17.140625" style="7" customWidth="1"/>
    <col min="22" max="22" width="17.42578125" style="7" customWidth="1"/>
    <col min="23" max="23" width="16.28515625" style="7" customWidth="1"/>
    <col min="24" max="24" width="16.42578125" style="7" customWidth="1"/>
    <col min="25" max="25" width="14.85546875" style="7" customWidth="1"/>
    <col min="26" max="26" width="14.5703125" style="7" customWidth="1"/>
    <col min="27" max="27" width="16.28515625" style="7" bestFit="1" customWidth="1"/>
    <col min="28" max="28" width="14.140625" style="7" customWidth="1"/>
    <col min="29" max="29" width="16.85546875" style="7" customWidth="1"/>
    <col min="30" max="95" width="12.140625" style="7" customWidth="1"/>
    <col min="96" max="159" width="58.28515625" style="7"/>
    <col min="160" max="160" width="9" style="7" customWidth="1"/>
    <col min="161" max="161" width="60.28515625" style="7" customWidth="1"/>
    <col min="162" max="162" width="15.7109375" style="7" bestFit="1" customWidth="1"/>
    <col min="163" max="163" width="14.140625" style="7" bestFit="1" customWidth="1"/>
    <col min="164" max="164" width="14.140625" style="7" customWidth="1"/>
    <col min="165" max="165" width="14.140625" style="7" bestFit="1" customWidth="1"/>
    <col min="166" max="167" width="13.140625" style="7" bestFit="1" customWidth="1"/>
    <col min="168" max="168" width="14" style="7" customWidth="1"/>
    <col min="169" max="169" width="13.140625" style="7" customWidth="1"/>
    <col min="170" max="170" width="16.42578125" style="7" customWidth="1"/>
    <col min="171" max="171" width="18.5703125" style="7" customWidth="1"/>
    <col min="172" max="172" width="8.140625" style="7" bestFit="1" customWidth="1"/>
    <col min="173" max="415" width="58.28515625" style="7"/>
    <col min="416" max="416" width="9" style="7" customWidth="1"/>
    <col min="417" max="417" width="60.28515625" style="7" customWidth="1"/>
    <col min="418" max="418" width="15.7109375" style="7" bestFit="1" customWidth="1"/>
    <col min="419" max="419" width="14.140625" style="7" bestFit="1" customWidth="1"/>
    <col min="420" max="420" width="14.140625" style="7" customWidth="1"/>
    <col min="421" max="421" width="14.140625" style="7" bestFit="1" customWidth="1"/>
    <col min="422" max="423" width="13.140625" style="7" bestFit="1" customWidth="1"/>
    <col min="424" max="424" width="14" style="7" customWidth="1"/>
    <col min="425" max="425" width="13.140625" style="7" customWidth="1"/>
    <col min="426" max="426" width="16.42578125" style="7" customWidth="1"/>
    <col min="427" max="427" width="18.5703125" style="7" customWidth="1"/>
    <col min="428" max="428" width="8.140625" style="7" bestFit="1" customWidth="1"/>
    <col min="429" max="671" width="58.28515625" style="7"/>
    <col min="672" max="672" width="9" style="7" customWidth="1"/>
    <col min="673" max="673" width="60.28515625" style="7" customWidth="1"/>
    <col min="674" max="674" width="15.7109375" style="7" bestFit="1" customWidth="1"/>
    <col min="675" max="675" width="14.140625" style="7" bestFit="1" customWidth="1"/>
    <col min="676" max="676" width="14.140625" style="7" customWidth="1"/>
    <col min="677" max="677" width="14.140625" style="7" bestFit="1" customWidth="1"/>
    <col min="678" max="679" width="13.140625" style="7" bestFit="1" customWidth="1"/>
    <col min="680" max="680" width="14" style="7" customWidth="1"/>
    <col min="681" max="681" width="13.140625" style="7" customWidth="1"/>
    <col min="682" max="682" width="16.42578125" style="7" customWidth="1"/>
    <col min="683" max="683" width="18.5703125" style="7" customWidth="1"/>
    <col min="684" max="684" width="8.140625" style="7" bestFit="1" customWidth="1"/>
    <col min="685" max="927" width="58.28515625" style="7"/>
    <col min="928" max="928" width="9" style="7" customWidth="1"/>
    <col min="929" max="929" width="60.28515625" style="7" customWidth="1"/>
    <col min="930" max="930" width="15.7109375" style="7" bestFit="1" customWidth="1"/>
    <col min="931" max="931" width="14.140625" style="7" bestFit="1" customWidth="1"/>
    <col min="932" max="932" width="14.140625" style="7" customWidth="1"/>
    <col min="933" max="933" width="14.140625" style="7" bestFit="1" customWidth="1"/>
    <col min="934" max="935" width="13.140625" style="7" bestFit="1" customWidth="1"/>
    <col min="936" max="936" width="14" style="7" customWidth="1"/>
    <col min="937" max="937" width="13.140625" style="7" customWidth="1"/>
    <col min="938" max="938" width="16.42578125" style="7" customWidth="1"/>
    <col min="939" max="939" width="18.5703125" style="7" customWidth="1"/>
    <col min="940" max="940" width="8.140625" style="7" bestFit="1" customWidth="1"/>
    <col min="941" max="1183" width="58.28515625" style="7"/>
    <col min="1184" max="1184" width="9" style="7" customWidth="1"/>
    <col min="1185" max="1185" width="60.28515625" style="7" customWidth="1"/>
    <col min="1186" max="1186" width="15.7109375" style="7" bestFit="1" customWidth="1"/>
    <col min="1187" max="1187" width="14.140625" style="7" bestFit="1" customWidth="1"/>
    <col min="1188" max="1188" width="14.140625" style="7" customWidth="1"/>
    <col min="1189" max="1189" width="14.140625" style="7" bestFit="1" customWidth="1"/>
    <col min="1190" max="1191" width="13.140625" style="7" bestFit="1" customWidth="1"/>
    <col min="1192" max="1192" width="14" style="7" customWidth="1"/>
    <col min="1193" max="1193" width="13.140625" style="7" customWidth="1"/>
    <col min="1194" max="1194" width="16.42578125" style="7" customWidth="1"/>
    <col min="1195" max="1195" width="18.5703125" style="7" customWidth="1"/>
    <col min="1196" max="1196" width="8.140625" style="7" bestFit="1" customWidth="1"/>
    <col min="1197" max="1439" width="58.28515625" style="7"/>
    <col min="1440" max="1440" width="9" style="7" customWidth="1"/>
    <col min="1441" max="1441" width="60.28515625" style="7" customWidth="1"/>
    <col min="1442" max="1442" width="15.7109375" style="7" bestFit="1" customWidth="1"/>
    <col min="1443" max="1443" width="14.140625" style="7" bestFit="1" customWidth="1"/>
    <col min="1444" max="1444" width="14.140625" style="7" customWidth="1"/>
    <col min="1445" max="1445" width="14.140625" style="7" bestFit="1" customWidth="1"/>
    <col min="1446" max="1447" width="13.140625" style="7" bestFit="1" customWidth="1"/>
    <col min="1448" max="1448" width="14" style="7" customWidth="1"/>
    <col min="1449" max="1449" width="13.140625" style="7" customWidth="1"/>
    <col min="1450" max="1450" width="16.42578125" style="7" customWidth="1"/>
    <col min="1451" max="1451" width="18.5703125" style="7" customWidth="1"/>
    <col min="1452" max="1452" width="8.140625" style="7" bestFit="1" customWidth="1"/>
    <col min="1453" max="1695" width="58.28515625" style="7"/>
    <col min="1696" max="1696" width="9" style="7" customWidth="1"/>
    <col min="1697" max="1697" width="60.28515625" style="7" customWidth="1"/>
    <col min="1698" max="1698" width="15.7109375" style="7" bestFit="1" customWidth="1"/>
    <col min="1699" max="1699" width="14.140625" style="7" bestFit="1" customWidth="1"/>
    <col min="1700" max="1700" width="14.140625" style="7" customWidth="1"/>
    <col min="1701" max="1701" width="14.140625" style="7" bestFit="1" customWidth="1"/>
    <col min="1702" max="1703" width="13.140625" style="7" bestFit="1" customWidth="1"/>
    <col min="1704" max="1704" width="14" style="7" customWidth="1"/>
    <col min="1705" max="1705" width="13.140625" style="7" customWidth="1"/>
    <col min="1706" max="1706" width="16.42578125" style="7" customWidth="1"/>
    <col min="1707" max="1707" width="18.5703125" style="7" customWidth="1"/>
    <col min="1708" max="1708" width="8.140625" style="7" bestFit="1" customWidth="1"/>
    <col min="1709" max="1951" width="58.28515625" style="7"/>
    <col min="1952" max="1952" width="9" style="7" customWidth="1"/>
    <col min="1953" max="1953" width="60.28515625" style="7" customWidth="1"/>
    <col min="1954" max="1954" width="15.7109375" style="7" bestFit="1" customWidth="1"/>
    <col min="1955" max="1955" width="14.140625" style="7" bestFit="1" customWidth="1"/>
    <col min="1956" max="1956" width="14.140625" style="7" customWidth="1"/>
    <col min="1957" max="1957" width="14.140625" style="7" bestFit="1" customWidth="1"/>
    <col min="1958" max="1959" width="13.140625" style="7" bestFit="1" customWidth="1"/>
    <col min="1960" max="1960" width="14" style="7" customWidth="1"/>
    <col min="1961" max="1961" width="13.140625" style="7" customWidth="1"/>
    <col min="1962" max="1962" width="16.42578125" style="7" customWidth="1"/>
    <col min="1963" max="1963" width="18.5703125" style="7" customWidth="1"/>
    <col min="1964" max="1964" width="8.140625" style="7" bestFit="1" customWidth="1"/>
    <col min="1965" max="2207" width="58.28515625" style="7"/>
    <col min="2208" max="2208" width="9" style="7" customWidth="1"/>
    <col min="2209" max="2209" width="60.28515625" style="7" customWidth="1"/>
    <col min="2210" max="2210" width="15.7109375" style="7" bestFit="1" customWidth="1"/>
    <col min="2211" max="2211" width="14.140625" style="7" bestFit="1" customWidth="1"/>
    <col min="2212" max="2212" width="14.140625" style="7" customWidth="1"/>
    <col min="2213" max="2213" width="14.140625" style="7" bestFit="1" customWidth="1"/>
    <col min="2214" max="2215" width="13.140625" style="7" bestFit="1" customWidth="1"/>
    <col min="2216" max="2216" width="14" style="7" customWidth="1"/>
    <col min="2217" max="2217" width="13.140625" style="7" customWidth="1"/>
    <col min="2218" max="2218" width="16.42578125" style="7" customWidth="1"/>
    <col min="2219" max="2219" width="18.5703125" style="7" customWidth="1"/>
    <col min="2220" max="2220" width="8.140625" style="7" bestFit="1" customWidth="1"/>
    <col min="2221" max="2463" width="58.28515625" style="7"/>
    <col min="2464" max="2464" width="9" style="7" customWidth="1"/>
    <col min="2465" max="2465" width="60.28515625" style="7" customWidth="1"/>
    <col min="2466" max="2466" width="15.7109375" style="7" bestFit="1" customWidth="1"/>
    <col min="2467" max="2467" width="14.140625" style="7" bestFit="1" customWidth="1"/>
    <col min="2468" max="2468" width="14.140625" style="7" customWidth="1"/>
    <col min="2469" max="2469" width="14.140625" style="7" bestFit="1" customWidth="1"/>
    <col min="2470" max="2471" width="13.140625" style="7" bestFit="1" customWidth="1"/>
    <col min="2472" max="2472" width="14" style="7" customWidth="1"/>
    <col min="2473" max="2473" width="13.140625" style="7" customWidth="1"/>
    <col min="2474" max="2474" width="16.42578125" style="7" customWidth="1"/>
    <col min="2475" max="2475" width="18.5703125" style="7" customWidth="1"/>
    <col min="2476" max="2476" width="8.140625" style="7" bestFit="1" customWidth="1"/>
    <col min="2477" max="2719" width="58.28515625" style="7"/>
    <col min="2720" max="2720" width="9" style="7" customWidth="1"/>
    <col min="2721" max="2721" width="60.28515625" style="7" customWidth="1"/>
    <col min="2722" max="2722" width="15.7109375" style="7" bestFit="1" customWidth="1"/>
    <col min="2723" max="2723" width="14.140625" style="7" bestFit="1" customWidth="1"/>
    <col min="2724" max="2724" width="14.140625" style="7" customWidth="1"/>
    <col min="2725" max="2725" width="14.140625" style="7" bestFit="1" customWidth="1"/>
    <col min="2726" max="2727" width="13.140625" style="7" bestFit="1" customWidth="1"/>
    <col min="2728" max="2728" width="14" style="7" customWidth="1"/>
    <col min="2729" max="2729" width="13.140625" style="7" customWidth="1"/>
    <col min="2730" max="2730" width="16.42578125" style="7" customWidth="1"/>
    <col min="2731" max="2731" width="18.5703125" style="7" customWidth="1"/>
    <col min="2732" max="2732" width="8.140625" style="7" bestFit="1" customWidth="1"/>
    <col min="2733" max="2975" width="58.28515625" style="7"/>
    <col min="2976" max="2976" width="9" style="7" customWidth="1"/>
    <col min="2977" max="2977" width="60.28515625" style="7" customWidth="1"/>
    <col min="2978" max="2978" width="15.7109375" style="7" bestFit="1" customWidth="1"/>
    <col min="2979" max="2979" width="14.140625" style="7" bestFit="1" customWidth="1"/>
    <col min="2980" max="2980" width="14.140625" style="7" customWidth="1"/>
    <col min="2981" max="2981" width="14.140625" style="7" bestFit="1" customWidth="1"/>
    <col min="2982" max="2983" width="13.140625" style="7" bestFit="1" customWidth="1"/>
    <col min="2984" max="2984" width="14" style="7" customWidth="1"/>
    <col min="2985" max="2985" width="13.140625" style="7" customWidth="1"/>
    <col min="2986" max="2986" width="16.42578125" style="7" customWidth="1"/>
    <col min="2987" max="2987" width="18.5703125" style="7" customWidth="1"/>
    <col min="2988" max="2988" width="8.140625" style="7" bestFit="1" customWidth="1"/>
    <col min="2989" max="3231" width="58.28515625" style="7"/>
    <col min="3232" max="3232" width="9" style="7" customWidth="1"/>
    <col min="3233" max="3233" width="60.28515625" style="7" customWidth="1"/>
    <col min="3234" max="3234" width="15.7109375" style="7" bestFit="1" customWidth="1"/>
    <col min="3235" max="3235" width="14.140625" style="7" bestFit="1" customWidth="1"/>
    <col min="3236" max="3236" width="14.140625" style="7" customWidth="1"/>
    <col min="3237" max="3237" width="14.140625" style="7" bestFit="1" customWidth="1"/>
    <col min="3238" max="3239" width="13.140625" style="7" bestFit="1" customWidth="1"/>
    <col min="3240" max="3240" width="14" style="7" customWidth="1"/>
    <col min="3241" max="3241" width="13.140625" style="7" customWidth="1"/>
    <col min="3242" max="3242" width="16.42578125" style="7" customWidth="1"/>
    <col min="3243" max="3243" width="18.5703125" style="7" customWidth="1"/>
    <col min="3244" max="3244" width="8.140625" style="7" bestFit="1" customWidth="1"/>
    <col min="3245" max="3487" width="58.28515625" style="7"/>
    <col min="3488" max="3488" width="9" style="7" customWidth="1"/>
    <col min="3489" max="3489" width="60.28515625" style="7" customWidth="1"/>
    <col min="3490" max="3490" width="15.7109375" style="7" bestFit="1" customWidth="1"/>
    <col min="3491" max="3491" width="14.140625" style="7" bestFit="1" customWidth="1"/>
    <col min="3492" max="3492" width="14.140625" style="7" customWidth="1"/>
    <col min="3493" max="3493" width="14.140625" style="7" bestFit="1" customWidth="1"/>
    <col min="3494" max="3495" width="13.140625" style="7" bestFit="1" customWidth="1"/>
    <col min="3496" max="3496" width="14" style="7" customWidth="1"/>
    <col min="3497" max="3497" width="13.140625" style="7" customWidth="1"/>
    <col min="3498" max="3498" width="16.42578125" style="7" customWidth="1"/>
    <col min="3499" max="3499" width="18.5703125" style="7" customWidth="1"/>
    <col min="3500" max="3500" width="8.140625" style="7" bestFit="1" customWidth="1"/>
    <col min="3501" max="3743" width="58.28515625" style="7"/>
    <col min="3744" max="3744" width="9" style="7" customWidth="1"/>
    <col min="3745" max="3745" width="60.28515625" style="7" customWidth="1"/>
    <col min="3746" max="3746" width="15.7109375" style="7" bestFit="1" customWidth="1"/>
    <col min="3747" max="3747" width="14.140625" style="7" bestFit="1" customWidth="1"/>
    <col min="3748" max="3748" width="14.140625" style="7" customWidth="1"/>
    <col min="3749" max="3749" width="14.140625" style="7" bestFit="1" customWidth="1"/>
    <col min="3750" max="3751" width="13.140625" style="7" bestFit="1" customWidth="1"/>
    <col min="3752" max="3752" width="14" style="7" customWidth="1"/>
    <col min="3753" max="3753" width="13.140625" style="7" customWidth="1"/>
    <col min="3754" max="3754" width="16.42578125" style="7" customWidth="1"/>
    <col min="3755" max="3755" width="18.5703125" style="7" customWidth="1"/>
    <col min="3756" max="3756" width="8.140625" style="7" bestFit="1" customWidth="1"/>
    <col min="3757" max="3999" width="58.28515625" style="7"/>
    <col min="4000" max="4000" width="9" style="7" customWidth="1"/>
    <col min="4001" max="4001" width="60.28515625" style="7" customWidth="1"/>
    <col min="4002" max="4002" width="15.7109375" style="7" bestFit="1" customWidth="1"/>
    <col min="4003" max="4003" width="14.140625" style="7" bestFit="1" customWidth="1"/>
    <col min="4004" max="4004" width="14.140625" style="7" customWidth="1"/>
    <col min="4005" max="4005" width="14.140625" style="7" bestFit="1" customWidth="1"/>
    <col min="4006" max="4007" width="13.140625" style="7" bestFit="1" customWidth="1"/>
    <col min="4008" max="4008" width="14" style="7" customWidth="1"/>
    <col min="4009" max="4009" width="13.140625" style="7" customWidth="1"/>
    <col min="4010" max="4010" width="16.42578125" style="7" customWidth="1"/>
    <col min="4011" max="4011" width="18.5703125" style="7" customWidth="1"/>
    <col min="4012" max="4012" width="8.140625" style="7" bestFit="1" customWidth="1"/>
    <col min="4013" max="4255" width="58.28515625" style="7"/>
    <col min="4256" max="4256" width="9" style="7" customWidth="1"/>
    <col min="4257" max="4257" width="60.28515625" style="7" customWidth="1"/>
    <col min="4258" max="4258" width="15.7109375" style="7" bestFit="1" customWidth="1"/>
    <col min="4259" max="4259" width="14.140625" style="7" bestFit="1" customWidth="1"/>
    <col min="4260" max="4260" width="14.140625" style="7" customWidth="1"/>
    <col min="4261" max="4261" width="14.140625" style="7" bestFit="1" customWidth="1"/>
    <col min="4262" max="4263" width="13.140625" style="7" bestFit="1" customWidth="1"/>
    <col min="4264" max="4264" width="14" style="7" customWidth="1"/>
    <col min="4265" max="4265" width="13.140625" style="7" customWidth="1"/>
    <col min="4266" max="4266" width="16.42578125" style="7" customWidth="1"/>
    <col min="4267" max="4267" width="18.5703125" style="7" customWidth="1"/>
    <col min="4268" max="4268" width="8.140625" style="7" bestFit="1" customWidth="1"/>
    <col min="4269" max="4511" width="58.28515625" style="7"/>
    <col min="4512" max="4512" width="9" style="7" customWidth="1"/>
    <col min="4513" max="4513" width="60.28515625" style="7" customWidth="1"/>
    <col min="4514" max="4514" width="15.7109375" style="7" bestFit="1" customWidth="1"/>
    <col min="4515" max="4515" width="14.140625" style="7" bestFit="1" customWidth="1"/>
    <col min="4516" max="4516" width="14.140625" style="7" customWidth="1"/>
    <col min="4517" max="4517" width="14.140625" style="7" bestFit="1" customWidth="1"/>
    <col min="4518" max="4519" width="13.140625" style="7" bestFit="1" customWidth="1"/>
    <col min="4520" max="4520" width="14" style="7" customWidth="1"/>
    <col min="4521" max="4521" width="13.140625" style="7" customWidth="1"/>
    <col min="4522" max="4522" width="16.42578125" style="7" customWidth="1"/>
    <col min="4523" max="4523" width="18.5703125" style="7" customWidth="1"/>
    <col min="4524" max="4524" width="8.140625" style="7" bestFit="1" customWidth="1"/>
    <col min="4525" max="4767" width="58.28515625" style="7"/>
    <col min="4768" max="4768" width="9" style="7" customWidth="1"/>
    <col min="4769" max="4769" width="60.28515625" style="7" customWidth="1"/>
    <col min="4770" max="4770" width="15.7109375" style="7" bestFit="1" customWidth="1"/>
    <col min="4771" max="4771" width="14.140625" style="7" bestFit="1" customWidth="1"/>
    <col min="4772" max="4772" width="14.140625" style="7" customWidth="1"/>
    <col min="4773" max="4773" width="14.140625" style="7" bestFit="1" customWidth="1"/>
    <col min="4774" max="4775" width="13.140625" style="7" bestFit="1" customWidth="1"/>
    <col min="4776" max="4776" width="14" style="7" customWidth="1"/>
    <col min="4777" max="4777" width="13.140625" style="7" customWidth="1"/>
    <col min="4778" max="4778" width="16.42578125" style="7" customWidth="1"/>
    <col min="4779" max="4779" width="18.5703125" style="7" customWidth="1"/>
    <col min="4780" max="4780" width="8.140625" style="7" bestFit="1" customWidth="1"/>
    <col min="4781" max="5023" width="58.28515625" style="7"/>
    <col min="5024" max="5024" width="9" style="7" customWidth="1"/>
    <col min="5025" max="5025" width="60.28515625" style="7" customWidth="1"/>
    <col min="5026" max="5026" width="15.7109375" style="7" bestFit="1" customWidth="1"/>
    <col min="5027" max="5027" width="14.140625" style="7" bestFit="1" customWidth="1"/>
    <col min="5028" max="5028" width="14.140625" style="7" customWidth="1"/>
    <col min="5029" max="5029" width="14.140625" style="7" bestFit="1" customWidth="1"/>
    <col min="5030" max="5031" width="13.140625" style="7" bestFit="1" customWidth="1"/>
    <col min="5032" max="5032" width="14" style="7" customWidth="1"/>
    <col min="5033" max="5033" width="13.140625" style="7" customWidth="1"/>
    <col min="5034" max="5034" width="16.42578125" style="7" customWidth="1"/>
    <col min="5035" max="5035" width="18.5703125" style="7" customWidth="1"/>
    <col min="5036" max="5036" width="8.140625" style="7" bestFit="1" customWidth="1"/>
    <col min="5037" max="5279" width="58.28515625" style="7"/>
    <col min="5280" max="5280" width="9" style="7" customWidth="1"/>
    <col min="5281" max="5281" width="60.28515625" style="7" customWidth="1"/>
    <col min="5282" max="5282" width="15.7109375" style="7" bestFit="1" customWidth="1"/>
    <col min="5283" max="5283" width="14.140625" style="7" bestFit="1" customWidth="1"/>
    <col min="5284" max="5284" width="14.140625" style="7" customWidth="1"/>
    <col min="5285" max="5285" width="14.140625" style="7" bestFit="1" customWidth="1"/>
    <col min="5286" max="5287" width="13.140625" style="7" bestFit="1" customWidth="1"/>
    <col min="5288" max="5288" width="14" style="7" customWidth="1"/>
    <col min="5289" max="5289" width="13.140625" style="7" customWidth="1"/>
    <col min="5290" max="5290" width="16.42578125" style="7" customWidth="1"/>
    <col min="5291" max="5291" width="18.5703125" style="7" customWidth="1"/>
    <col min="5292" max="5292" width="8.140625" style="7" bestFit="1" customWidth="1"/>
    <col min="5293" max="5535" width="58.28515625" style="7"/>
    <col min="5536" max="5536" width="9" style="7" customWidth="1"/>
    <col min="5537" max="5537" width="60.28515625" style="7" customWidth="1"/>
    <col min="5538" max="5538" width="15.7109375" style="7" bestFit="1" customWidth="1"/>
    <col min="5539" max="5539" width="14.140625" style="7" bestFit="1" customWidth="1"/>
    <col min="5540" max="5540" width="14.140625" style="7" customWidth="1"/>
    <col min="5541" max="5541" width="14.140625" style="7" bestFit="1" customWidth="1"/>
    <col min="5542" max="5543" width="13.140625" style="7" bestFit="1" customWidth="1"/>
    <col min="5544" max="5544" width="14" style="7" customWidth="1"/>
    <col min="5545" max="5545" width="13.140625" style="7" customWidth="1"/>
    <col min="5546" max="5546" width="16.42578125" style="7" customWidth="1"/>
    <col min="5547" max="5547" width="18.5703125" style="7" customWidth="1"/>
    <col min="5548" max="5548" width="8.140625" style="7" bestFit="1" customWidth="1"/>
    <col min="5549" max="5791" width="58.28515625" style="7"/>
    <col min="5792" max="5792" width="9" style="7" customWidth="1"/>
    <col min="5793" max="5793" width="60.28515625" style="7" customWidth="1"/>
    <col min="5794" max="5794" width="15.7109375" style="7" bestFit="1" customWidth="1"/>
    <col min="5795" max="5795" width="14.140625" style="7" bestFit="1" customWidth="1"/>
    <col min="5796" max="5796" width="14.140625" style="7" customWidth="1"/>
    <col min="5797" max="5797" width="14.140625" style="7" bestFit="1" customWidth="1"/>
    <col min="5798" max="5799" width="13.140625" style="7" bestFit="1" customWidth="1"/>
    <col min="5800" max="5800" width="14" style="7" customWidth="1"/>
    <col min="5801" max="5801" width="13.140625" style="7" customWidth="1"/>
    <col min="5802" max="5802" width="16.42578125" style="7" customWidth="1"/>
    <col min="5803" max="5803" width="18.5703125" style="7" customWidth="1"/>
    <col min="5804" max="5804" width="8.140625" style="7" bestFit="1" customWidth="1"/>
    <col min="5805" max="6047" width="58.28515625" style="7"/>
    <col min="6048" max="6048" width="9" style="7" customWidth="1"/>
    <col min="6049" max="6049" width="60.28515625" style="7" customWidth="1"/>
    <col min="6050" max="6050" width="15.7109375" style="7" bestFit="1" customWidth="1"/>
    <col min="6051" max="6051" width="14.140625" style="7" bestFit="1" customWidth="1"/>
    <col min="6052" max="6052" width="14.140625" style="7" customWidth="1"/>
    <col min="6053" max="6053" width="14.140625" style="7" bestFit="1" customWidth="1"/>
    <col min="6054" max="6055" width="13.140625" style="7" bestFit="1" customWidth="1"/>
    <col min="6056" max="6056" width="14" style="7" customWidth="1"/>
    <col min="6057" max="6057" width="13.140625" style="7" customWidth="1"/>
    <col min="6058" max="6058" width="16.42578125" style="7" customWidth="1"/>
    <col min="6059" max="6059" width="18.5703125" style="7" customWidth="1"/>
    <col min="6060" max="6060" width="8.140625" style="7" bestFit="1" customWidth="1"/>
    <col min="6061" max="6303" width="58.28515625" style="7"/>
    <col min="6304" max="6304" width="9" style="7" customWidth="1"/>
    <col min="6305" max="6305" width="60.28515625" style="7" customWidth="1"/>
    <col min="6306" max="6306" width="15.7109375" style="7" bestFit="1" customWidth="1"/>
    <col min="6307" max="6307" width="14.140625" style="7" bestFit="1" customWidth="1"/>
    <col min="6308" max="6308" width="14.140625" style="7" customWidth="1"/>
    <col min="6309" max="6309" width="14.140625" style="7" bestFit="1" customWidth="1"/>
    <col min="6310" max="6311" width="13.140625" style="7" bestFit="1" customWidth="1"/>
    <col min="6312" max="6312" width="14" style="7" customWidth="1"/>
    <col min="6313" max="6313" width="13.140625" style="7" customWidth="1"/>
    <col min="6314" max="6314" width="16.42578125" style="7" customWidth="1"/>
    <col min="6315" max="6315" width="18.5703125" style="7" customWidth="1"/>
    <col min="6316" max="6316" width="8.140625" style="7" bestFit="1" customWidth="1"/>
    <col min="6317" max="6559" width="58.28515625" style="7"/>
    <col min="6560" max="6560" width="9" style="7" customWidth="1"/>
    <col min="6561" max="6561" width="60.28515625" style="7" customWidth="1"/>
    <col min="6562" max="6562" width="15.7109375" style="7" bestFit="1" customWidth="1"/>
    <col min="6563" max="6563" width="14.140625" style="7" bestFit="1" customWidth="1"/>
    <col min="6564" max="6564" width="14.140625" style="7" customWidth="1"/>
    <col min="6565" max="6565" width="14.140625" style="7" bestFit="1" customWidth="1"/>
    <col min="6566" max="6567" width="13.140625" style="7" bestFit="1" customWidth="1"/>
    <col min="6568" max="6568" width="14" style="7" customWidth="1"/>
    <col min="6569" max="6569" width="13.140625" style="7" customWidth="1"/>
    <col min="6570" max="6570" width="16.42578125" style="7" customWidth="1"/>
    <col min="6571" max="6571" width="18.5703125" style="7" customWidth="1"/>
    <col min="6572" max="6572" width="8.140625" style="7" bestFit="1" customWidth="1"/>
    <col min="6573" max="6815" width="58.28515625" style="7"/>
    <col min="6816" max="6816" width="9" style="7" customWidth="1"/>
    <col min="6817" max="6817" width="60.28515625" style="7" customWidth="1"/>
    <col min="6818" max="6818" width="15.7109375" style="7" bestFit="1" customWidth="1"/>
    <col min="6819" max="6819" width="14.140625" style="7" bestFit="1" customWidth="1"/>
    <col min="6820" max="6820" width="14.140625" style="7" customWidth="1"/>
    <col min="6821" max="6821" width="14.140625" style="7" bestFit="1" customWidth="1"/>
    <col min="6822" max="6823" width="13.140625" style="7" bestFit="1" customWidth="1"/>
    <col min="6824" max="6824" width="14" style="7" customWidth="1"/>
    <col min="6825" max="6825" width="13.140625" style="7" customWidth="1"/>
    <col min="6826" max="6826" width="16.42578125" style="7" customWidth="1"/>
    <col min="6827" max="6827" width="18.5703125" style="7" customWidth="1"/>
    <col min="6828" max="6828" width="8.140625" style="7" bestFit="1" customWidth="1"/>
    <col min="6829" max="7071" width="58.28515625" style="7"/>
    <col min="7072" max="7072" width="9" style="7" customWidth="1"/>
    <col min="7073" max="7073" width="60.28515625" style="7" customWidth="1"/>
    <col min="7074" max="7074" width="15.7109375" style="7" bestFit="1" customWidth="1"/>
    <col min="7075" max="7075" width="14.140625" style="7" bestFit="1" customWidth="1"/>
    <col min="7076" max="7076" width="14.140625" style="7" customWidth="1"/>
    <col min="7077" max="7077" width="14.140625" style="7" bestFit="1" customWidth="1"/>
    <col min="7078" max="7079" width="13.140625" style="7" bestFit="1" customWidth="1"/>
    <col min="7080" max="7080" width="14" style="7" customWidth="1"/>
    <col min="7081" max="7081" width="13.140625" style="7" customWidth="1"/>
    <col min="7082" max="7082" width="16.42578125" style="7" customWidth="1"/>
    <col min="7083" max="7083" width="18.5703125" style="7" customWidth="1"/>
    <col min="7084" max="7084" width="8.140625" style="7" bestFit="1" customWidth="1"/>
    <col min="7085" max="7327" width="58.28515625" style="7"/>
    <col min="7328" max="7328" width="9" style="7" customWidth="1"/>
    <col min="7329" max="7329" width="60.28515625" style="7" customWidth="1"/>
    <col min="7330" max="7330" width="15.7109375" style="7" bestFit="1" customWidth="1"/>
    <col min="7331" max="7331" width="14.140625" style="7" bestFit="1" customWidth="1"/>
    <col min="7332" max="7332" width="14.140625" style="7" customWidth="1"/>
    <col min="7333" max="7333" width="14.140625" style="7" bestFit="1" customWidth="1"/>
    <col min="7334" max="7335" width="13.140625" style="7" bestFit="1" customWidth="1"/>
    <col min="7336" max="7336" width="14" style="7" customWidth="1"/>
    <col min="7337" max="7337" width="13.140625" style="7" customWidth="1"/>
    <col min="7338" max="7338" width="16.42578125" style="7" customWidth="1"/>
    <col min="7339" max="7339" width="18.5703125" style="7" customWidth="1"/>
    <col min="7340" max="7340" width="8.140625" style="7" bestFit="1" customWidth="1"/>
    <col min="7341" max="7583" width="58.28515625" style="7"/>
    <col min="7584" max="7584" width="9" style="7" customWidth="1"/>
    <col min="7585" max="7585" width="60.28515625" style="7" customWidth="1"/>
    <col min="7586" max="7586" width="15.7109375" style="7" bestFit="1" customWidth="1"/>
    <col min="7587" max="7587" width="14.140625" style="7" bestFit="1" customWidth="1"/>
    <col min="7588" max="7588" width="14.140625" style="7" customWidth="1"/>
    <col min="7589" max="7589" width="14.140625" style="7" bestFit="1" customWidth="1"/>
    <col min="7590" max="7591" width="13.140625" style="7" bestFit="1" customWidth="1"/>
    <col min="7592" max="7592" width="14" style="7" customWidth="1"/>
    <col min="7593" max="7593" width="13.140625" style="7" customWidth="1"/>
    <col min="7594" max="7594" width="16.42578125" style="7" customWidth="1"/>
    <col min="7595" max="7595" width="18.5703125" style="7" customWidth="1"/>
    <col min="7596" max="7596" width="8.140625" style="7" bestFit="1" customWidth="1"/>
    <col min="7597" max="7839" width="58.28515625" style="7"/>
    <col min="7840" max="7840" width="9" style="7" customWidth="1"/>
    <col min="7841" max="7841" width="60.28515625" style="7" customWidth="1"/>
    <col min="7842" max="7842" width="15.7109375" style="7" bestFit="1" customWidth="1"/>
    <col min="7843" max="7843" width="14.140625" style="7" bestFit="1" customWidth="1"/>
    <col min="7844" max="7844" width="14.140625" style="7" customWidth="1"/>
    <col min="7845" max="7845" width="14.140625" style="7" bestFit="1" customWidth="1"/>
    <col min="7846" max="7847" width="13.140625" style="7" bestFit="1" customWidth="1"/>
    <col min="7848" max="7848" width="14" style="7" customWidth="1"/>
    <col min="7849" max="7849" width="13.140625" style="7" customWidth="1"/>
    <col min="7850" max="7850" width="16.42578125" style="7" customWidth="1"/>
    <col min="7851" max="7851" width="18.5703125" style="7" customWidth="1"/>
    <col min="7852" max="7852" width="8.140625" style="7" bestFit="1" customWidth="1"/>
    <col min="7853" max="8095" width="58.28515625" style="7"/>
    <col min="8096" max="8096" width="9" style="7" customWidth="1"/>
    <col min="8097" max="8097" width="60.28515625" style="7" customWidth="1"/>
    <col min="8098" max="8098" width="15.7109375" style="7" bestFit="1" customWidth="1"/>
    <col min="8099" max="8099" width="14.140625" style="7" bestFit="1" customWidth="1"/>
    <col min="8100" max="8100" width="14.140625" style="7" customWidth="1"/>
    <col min="8101" max="8101" width="14.140625" style="7" bestFit="1" customWidth="1"/>
    <col min="8102" max="8103" width="13.140625" style="7" bestFit="1" customWidth="1"/>
    <col min="8104" max="8104" width="14" style="7" customWidth="1"/>
    <col min="8105" max="8105" width="13.140625" style="7" customWidth="1"/>
    <col min="8106" max="8106" width="16.42578125" style="7" customWidth="1"/>
    <col min="8107" max="8107" width="18.5703125" style="7" customWidth="1"/>
    <col min="8108" max="8108" width="8.140625" style="7" bestFit="1" customWidth="1"/>
    <col min="8109" max="8351" width="58.28515625" style="7"/>
    <col min="8352" max="8352" width="9" style="7" customWidth="1"/>
    <col min="8353" max="8353" width="60.28515625" style="7" customWidth="1"/>
    <col min="8354" max="8354" width="15.7109375" style="7" bestFit="1" customWidth="1"/>
    <col min="8355" max="8355" width="14.140625" style="7" bestFit="1" customWidth="1"/>
    <col min="8356" max="8356" width="14.140625" style="7" customWidth="1"/>
    <col min="8357" max="8357" width="14.140625" style="7" bestFit="1" customWidth="1"/>
    <col min="8358" max="8359" width="13.140625" style="7" bestFit="1" customWidth="1"/>
    <col min="8360" max="8360" width="14" style="7" customWidth="1"/>
    <col min="8361" max="8361" width="13.140625" style="7" customWidth="1"/>
    <col min="8362" max="8362" width="16.42578125" style="7" customWidth="1"/>
    <col min="8363" max="8363" width="18.5703125" style="7" customWidth="1"/>
    <col min="8364" max="8364" width="8.140625" style="7" bestFit="1" customWidth="1"/>
    <col min="8365" max="8607" width="58.28515625" style="7"/>
    <col min="8608" max="8608" width="9" style="7" customWidth="1"/>
    <col min="8609" max="8609" width="60.28515625" style="7" customWidth="1"/>
    <col min="8610" max="8610" width="15.7109375" style="7" bestFit="1" customWidth="1"/>
    <col min="8611" max="8611" width="14.140625" style="7" bestFit="1" customWidth="1"/>
    <col min="8612" max="8612" width="14.140625" style="7" customWidth="1"/>
    <col min="8613" max="8613" width="14.140625" style="7" bestFit="1" customWidth="1"/>
    <col min="8614" max="8615" width="13.140625" style="7" bestFit="1" customWidth="1"/>
    <col min="8616" max="8616" width="14" style="7" customWidth="1"/>
    <col min="8617" max="8617" width="13.140625" style="7" customWidth="1"/>
    <col min="8618" max="8618" width="16.42578125" style="7" customWidth="1"/>
    <col min="8619" max="8619" width="18.5703125" style="7" customWidth="1"/>
    <col min="8620" max="8620" width="8.140625" style="7" bestFit="1" customWidth="1"/>
    <col min="8621" max="8863" width="58.28515625" style="7"/>
    <col min="8864" max="8864" width="9" style="7" customWidth="1"/>
    <col min="8865" max="8865" width="60.28515625" style="7" customWidth="1"/>
    <col min="8866" max="8866" width="15.7109375" style="7" bestFit="1" customWidth="1"/>
    <col min="8867" max="8867" width="14.140625" style="7" bestFit="1" customWidth="1"/>
    <col min="8868" max="8868" width="14.140625" style="7" customWidth="1"/>
    <col min="8869" max="8869" width="14.140625" style="7" bestFit="1" customWidth="1"/>
    <col min="8870" max="8871" width="13.140625" style="7" bestFit="1" customWidth="1"/>
    <col min="8872" max="8872" width="14" style="7" customWidth="1"/>
    <col min="8873" max="8873" width="13.140625" style="7" customWidth="1"/>
    <col min="8874" max="8874" width="16.42578125" style="7" customWidth="1"/>
    <col min="8875" max="8875" width="18.5703125" style="7" customWidth="1"/>
    <col min="8876" max="8876" width="8.140625" style="7" bestFit="1" customWidth="1"/>
    <col min="8877" max="9119" width="58.28515625" style="7"/>
    <col min="9120" max="9120" width="9" style="7" customWidth="1"/>
    <col min="9121" max="9121" width="60.28515625" style="7" customWidth="1"/>
    <col min="9122" max="9122" width="15.7109375" style="7" bestFit="1" customWidth="1"/>
    <col min="9123" max="9123" width="14.140625" style="7" bestFit="1" customWidth="1"/>
    <col min="9124" max="9124" width="14.140625" style="7" customWidth="1"/>
    <col min="9125" max="9125" width="14.140625" style="7" bestFit="1" customWidth="1"/>
    <col min="9126" max="9127" width="13.140625" style="7" bestFit="1" customWidth="1"/>
    <col min="9128" max="9128" width="14" style="7" customWidth="1"/>
    <col min="9129" max="9129" width="13.140625" style="7" customWidth="1"/>
    <col min="9130" max="9130" width="16.42578125" style="7" customWidth="1"/>
    <col min="9131" max="9131" width="18.5703125" style="7" customWidth="1"/>
    <col min="9132" max="9132" width="8.140625" style="7" bestFit="1" customWidth="1"/>
    <col min="9133" max="9375" width="58.28515625" style="7"/>
    <col min="9376" max="9376" width="9" style="7" customWidth="1"/>
    <col min="9377" max="9377" width="60.28515625" style="7" customWidth="1"/>
    <col min="9378" max="9378" width="15.7109375" style="7" bestFit="1" customWidth="1"/>
    <col min="9379" max="9379" width="14.140625" style="7" bestFit="1" customWidth="1"/>
    <col min="9380" max="9380" width="14.140625" style="7" customWidth="1"/>
    <col min="9381" max="9381" width="14.140625" style="7" bestFit="1" customWidth="1"/>
    <col min="9382" max="9383" width="13.140625" style="7" bestFit="1" customWidth="1"/>
    <col min="9384" max="9384" width="14" style="7" customWidth="1"/>
    <col min="9385" max="9385" width="13.140625" style="7" customWidth="1"/>
    <col min="9386" max="9386" width="16.42578125" style="7" customWidth="1"/>
    <col min="9387" max="9387" width="18.5703125" style="7" customWidth="1"/>
    <col min="9388" max="9388" width="8.140625" style="7" bestFit="1" customWidth="1"/>
    <col min="9389" max="9631" width="58.28515625" style="7"/>
    <col min="9632" max="9632" width="9" style="7" customWidth="1"/>
    <col min="9633" max="9633" width="60.28515625" style="7" customWidth="1"/>
    <col min="9634" max="9634" width="15.7109375" style="7" bestFit="1" customWidth="1"/>
    <col min="9635" max="9635" width="14.140625" style="7" bestFit="1" customWidth="1"/>
    <col min="9636" max="9636" width="14.140625" style="7" customWidth="1"/>
    <col min="9637" max="9637" width="14.140625" style="7" bestFit="1" customWidth="1"/>
    <col min="9638" max="9639" width="13.140625" style="7" bestFit="1" customWidth="1"/>
    <col min="9640" max="9640" width="14" style="7" customWidth="1"/>
    <col min="9641" max="9641" width="13.140625" style="7" customWidth="1"/>
    <col min="9642" max="9642" width="16.42578125" style="7" customWidth="1"/>
    <col min="9643" max="9643" width="18.5703125" style="7" customWidth="1"/>
    <col min="9644" max="9644" width="8.140625" style="7" bestFit="1" customWidth="1"/>
    <col min="9645" max="9887" width="58.28515625" style="7"/>
    <col min="9888" max="9888" width="9" style="7" customWidth="1"/>
    <col min="9889" max="9889" width="60.28515625" style="7" customWidth="1"/>
    <col min="9890" max="9890" width="15.7109375" style="7" bestFit="1" customWidth="1"/>
    <col min="9891" max="9891" width="14.140625" style="7" bestFit="1" customWidth="1"/>
    <col min="9892" max="9892" width="14.140625" style="7" customWidth="1"/>
    <col min="9893" max="9893" width="14.140625" style="7" bestFit="1" customWidth="1"/>
    <col min="9894" max="9895" width="13.140625" style="7" bestFit="1" customWidth="1"/>
    <col min="9896" max="9896" width="14" style="7" customWidth="1"/>
    <col min="9897" max="9897" width="13.140625" style="7" customWidth="1"/>
    <col min="9898" max="9898" width="16.42578125" style="7" customWidth="1"/>
    <col min="9899" max="9899" width="18.5703125" style="7" customWidth="1"/>
    <col min="9900" max="9900" width="8.140625" style="7" bestFit="1" customWidth="1"/>
    <col min="9901" max="10143" width="58.28515625" style="7"/>
    <col min="10144" max="10144" width="9" style="7" customWidth="1"/>
    <col min="10145" max="10145" width="60.28515625" style="7" customWidth="1"/>
    <col min="10146" max="10146" width="15.7109375" style="7" bestFit="1" customWidth="1"/>
    <col min="10147" max="10147" width="14.140625" style="7" bestFit="1" customWidth="1"/>
    <col min="10148" max="10148" width="14.140625" style="7" customWidth="1"/>
    <col min="10149" max="10149" width="14.140625" style="7" bestFit="1" customWidth="1"/>
    <col min="10150" max="10151" width="13.140625" style="7" bestFit="1" customWidth="1"/>
    <col min="10152" max="10152" width="14" style="7" customWidth="1"/>
    <col min="10153" max="10153" width="13.140625" style="7" customWidth="1"/>
    <col min="10154" max="10154" width="16.42578125" style="7" customWidth="1"/>
    <col min="10155" max="10155" width="18.5703125" style="7" customWidth="1"/>
    <col min="10156" max="10156" width="8.140625" style="7" bestFit="1" customWidth="1"/>
    <col min="10157" max="10399" width="58.28515625" style="7"/>
    <col min="10400" max="10400" width="9" style="7" customWidth="1"/>
    <col min="10401" max="10401" width="60.28515625" style="7" customWidth="1"/>
    <col min="10402" max="10402" width="15.7109375" style="7" bestFit="1" customWidth="1"/>
    <col min="10403" max="10403" width="14.140625" style="7" bestFit="1" customWidth="1"/>
    <col min="10404" max="10404" width="14.140625" style="7" customWidth="1"/>
    <col min="10405" max="10405" width="14.140625" style="7" bestFit="1" customWidth="1"/>
    <col min="10406" max="10407" width="13.140625" style="7" bestFit="1" customWidth="1"/>
    <col min="10408" max="10408" width="14" style="7" customWidth="1"/>
    <col min="10409" max="10409" width="13.140625" style="7" customWidth="1"/>
    <col min="10410" max="10410" width="16.42578125" style="7" customWidth="1"/>
    <col min="10411" max="10411" width="18.5703125" style="7" customWidth="1"/>
    <col min="10412" max="10412" width="8.140625" style="7" bestFit="1" customWidth="1"/>
    <col min="10413" max="10655" width="58.28515625" style="7"/>
    <col min="10656" max="10656" width="9" style="7" customWidth="1"/>
    <col min="10657" max="10657" width="60.28515625" style="7" customWidth="1"/>
    <col min="10658" max="10658" width="15.7109375" style="7" bestFit="1" customWidth="1"/>
    <col min="10659" max="10659" width="14.140625" style="7" bestFit="1" customWidth="1"/>
    <col min="10660" max="10660" width="14.140625" style="7" customWidth="1"/>
    <col min="10661" max="10661" width="14.140625" style="7" bestFit="1" customWidth="1"/>
    <col min="10662" max="10663" width="13.140625" style="7" bestFit="1" customWidth="1"/>
    <col min="10664" max="10664" width="14" style="7" customWidth="1"/>
    <col min="10665" max="10665" width="13.140625" style="7" customWidth="1"/>
    <col min="10666" max="10666" width="16.42578125" style="7" customWidth="1"/>
    <col min="10667" max="10667" width="18.5703125" style="7" customWidth="1"/>
    <col min="10668" max="10668" width="8.140625" style="7" bestFit="1" customWidth="1"/>
    <col min="10669" max="10911" width="58.28515625" style="7"/>
    <col min="10912" max="10912" width="9" style="7" customWidth="1"/>
    <col min="10913" max="10913" width="60.28515625" style="7" customWidth="1"/>
    <col min="10914" max="10914" width="15.7109375" style="7" bestFit="1" customWidth="1"/>
    <col min="10915" max="10915" width="14.140625" style="7" bestFit="1" customWidth="1"/>
    <col min="10916" max="10916" width="14.140625" style="7" customWidth="1"/>
    <col min="10917" max="10917" width="14.140625" style="7" bestFit="1" customWidth="1"/>
    <col min="10918" max="10919" width="13.140625" style="7" bestFit="1" customWidth="1"/>
    <col min="10920" max="10920" width="14" style="7" customWidth="1"/>
    <col min="10921" max="10921" width="13.140625" style="7" customWidth="1"/>
    <col min="10922" max="10922" width="16.42578125" style="7" customWidth="1"/>
    <col min="10923" max="10923" width="18.5703125" style="7" customWidth="1"/>
    <col min="10924" max="10924" width="8.140625" style="7" bestFit="1" customWidth="1"/>
    <col min="10925" max="11167" width="58.28515625" style="7"/>
    <col min="11168" max="11168" width="9" style="7" customWidth="1"/>
    <col min="11169" max="11169" width="60.28515625" style="7" customWidth="1"/>
    <col min="11170" max="11170" width="15.7109375" style="7" bestFit="1" customWidth="1"/>
    <col min="11171" max="11171" width="14.140625" style="7" bestFit="1" customWidth="1"/>
    <col min="11172" max="11172" width="14.140625" style="7" customWidth="1"/>
    <col min="11173" max="11173" width="14.140625" style="7" bestFit="1" customWidth="1"/>
    <col min="11174" max="11175" width="13.140625" style="7" bestFit="1" customWidth="1"/>
    <col min="11176" max="11176" width="14" style="7" customWidth="1"/>
    <col min="11177" max="11177" width="13.140625" style="7" customWidth="1"/>
    <col min="11178" max="11178" width="16.42578125" style="7" customWidth="1"/>
    <col min="11179" max="11179" width="18.5703125" style="7" customWidth="1"/>
    <col min="11180" max="11180" width="8.140625" style="7" bestFit="1" customWidth="1"/>
    <col min="11181" max="11423" width="58.28515625" style="7"/>
    <col min="11424" max="11424" width="9" style="7" customWidth="1"/>
    <col min="11425" max="11425" width="60.28515625" style="7" customWidth="1"/>
    <col min="11426" max="11426" width="15.7109375" style="7" bestFit="1" customWidth="1"/>
    <col min="11427" max="11427" width="14.140625" style="7" bestFit="1" customWidth="1"/>
    <col min="11428" max="11428" width="14.140625" style="7" customWidth="1"/>
    <col min="11429" max="11429" width="14.140625" style="7" bestFit="1" customWidth="1"/>
    <col min="11430" max="11431" width="13.140625" style="7" bestFit="1" customWidth="1"/>
    <col min="11432" max="11432" width="14" style="7" customWidth="1"/>
    <col min="11433" max="11433" width="13.140625" style="7" customWidth="1"/>
    <col min="11434" max="11434" width="16.42578125" style="7" customWidth="1"/>
    <col min="11435" max="11435" width="18.5703125" style="7" customWidth="1"/>
    <col min="11436" max="11436" width="8.140625" style="7" bestFit="1" customWidth="1"/>
    <col min="11437" max="11679" width="58.28515625" style="7"/>
    <col min="11680" max="11680" width="9" style="7" customWidth="1"/>
    <col min="11681" max="11681" width="60.28515625" style="7" customWidth="1"/>
    <col min="11682" max="11682" width="15.7109375" style="7" bestFit="1" customWidth="1"/>
    <col min="11683" max="11683" width="14.140625" style="7" bestFit="1" customWidth="1"/>
    <col min="11684" max="11684" width="14.140625" style="7" customWidth="1"/>
    <col min="11685" max="11685" width="14.140625" style="7" bestFit="1" customWidth="1"/>
    <col min="11686" max="11687" width="13.140625" style="7" bestFit="1" customWidth="1"/>
    <col min="11688" max="11688" width="14" style="7" customWidth="1"/>
    <col min="11689" max="11689" width="13.140625" style="7" customWidth="1"/>
    <col min="11690" max="11690" width="16.42578125" style="7" customWidth="1"/>
    <col min="11691" max="11691" width="18.5703125" style="7" customWidth="1"/>
    <col min="11692" max="11692" width="8.140625" style="7" bestFit="1" customWidth="1"/>
    <col min="11693" max="11935" width="58.28515625" style="7"/>
    <col min="11936" max="11936" width="9" style="7" customWidth="1"/>
    <col min="11937" max="11937" width="60.28515625" style="7" customWidth="1"/>
    <col min="11938" max="11938" width="15.7109375" style="7" bestFit="1" customWidth="1"/>
    <col min="11939" max="11939" width="14.140625" style="7" bestFit="1" customWidth="1"/>
    <col min="11940" max="11940" width="14.140625" style="7" customWidth="1"/>
    <col min="11941" max="11941" width="14.140625" style="7" bestFit="1" customWidth="1"/>
    <col min="11942" max="11943" width="13.140625" style="7" bestFit="1" customWidth="1"/>
    <col min="11944" max="11944" width="14" style="7" customWidth="1"/>
    <col min="11945" max="11945" width="13.140625" style="7" customWidth="1"/>
    <col min="11946" max="11946" width="16.42578125" style="7" customWidth="1"/>
    <col min="11947" max="11947" width="18.5703125" style="7" customWidth="1"/>
    <col min="11948" max="11948" width="8.140625" style="7" bestFit="1" customWidth="1"/>
    <col min="11949" max="12191" width="58.28515625" style="7"/>
    <col min="12192" max="12192" width="9" style="7" customWidth="1"/>
    <col min="12193" max="12193" width="60.28515625" style="7" customWidth="1"/>
    <col min="12194" max="12194" width="15.7109375" style="7" bestFit="1" customWidth="1"/>
    <col min="12195" max="12195" width="14.140625" style="7" bestFit="1" customWidth="1"/>
    <col min="12196" max="12196" width="14.140625" style="7" customWidth="1"/>
    <col min="12197" max="12197" width="14.140625" style="7" bestFit="1" customWidth="1"/>
    <col min="12198" max="12199" width="13.140625" style="7" bestFit="1" customWidth="1"/>
    <col min="12200" max="12200" width="14" style="7" customWidth="1"/>
    <col min="12201" max="12201" width="13.140625" style="7" customWidth="1"/>
    <col min="12202" max="12202" width="16.42578125" style="7" customWidth="1"/>
    <col min="12203" max="12203" width="18.5703125" style="7" customWidth="1"/>
    <col min="12204" max="12204" width="8.140625" style="7" bestFit="1" customWidth="1"/>
    <col min="12205" max="12447" width="58.28515625" style="7"/>
    <col min="12448" max="12448" width="9" style="7" customWidth="1"/>
    <col min="12449" max="12449" width="60.28515625" style="7" customWidth="1"/>
    <col min="12450" max="12450" width="15.7109375" style="7" bestFit="1" customWidth="1"/>
    <col min="12451" max="12451" width="14.140625" style="7" bestFit="1" customWidth="1"/>
    <col min="12452" max="12452" width="14.140625" style="7" customWidth="1"/>
    <col min="12453" max="12453" width="14.140625" style="7" bestFit="1" customWidth="1"/>
    <col min="12454" max="12455" width="13.140625" style="7" bestFit="1" customWidth="1"/>
    <col min="12456" max="12456" width="14" style="7" customWidth="1"/>
    <col min="12457" max="12457" width="13.140625" style="7" customWidth="1"/>
    <col min="12458" max="12458" width="16.42578125" style="7" customWidth="1"/>
    <col min="12459" max="12459" width="18.5703125" style="7" customWidth="1"/>
    <col min="12460" max="12460" width="8.140625" style="7" bestFit="1" customWidth="1"/>
    <col min="12461" max="12703" width="58.28515625" style="7"/>
    <col min="12704" max="12704" width="9" style="7" customWidth="1"/>
    <col min="12705" max="12705" width="60.28515625" style="7" customWidth="1"/>
    <col min="12706" max="12706" width="15.7109375" style="7" bestFit="1" customWidth="1"/>
    <col min="12707" max="12707" width="14.140625" style="7" bestFit="1" customWidth="1"/>
    <col min="12708" max="12708" width="14.140625" style="7" customWidth="1"/>
    <col min="12709" max="12709" width="14.140625" style="7" bestFit="1" customWidth="1"/>
    <col min="12710" max="12711" width="13.140625" style="7" bestFit="1" customWidth="1"/>
    <col min="12712" max="12712" width="14" style="7" customWidth="1"/>
    <col min="12713" max="12713" width="13.140625" style="7" customWidth="1"/>
    <col min="12714" max="12714" width="16.42578125" style="7" customWidth="1"/>
    <col min="12715" max="12715" width="18.5703125" style="7" customWidth="1"/>
    <col min="12716" max="12716" width="8.140625" style="7" bestFit="1" customWidth="1"/>
    <col min="12717" max="12959" width="58.28515625" style="7"/>
    <col min="12960" max="12960" width="9" style="7" customWidth="1"/>
    <col min="12961" max="12961" width="60.28515625" style="7" customWidth="1"/>
    <col min="12962" max="12962" width="15.7109375" style="7" bestFit="1" customWidth="1"/>
    <col min="12963" max="12963" width="14.140625" style="7" bestFit="1" customWidth="1"/>
    <col min="12964" max="12964" width="14.140625" style="7" customWidth="1"/>
    <col min="12965" max="12965" width="14.140625" style="7" bestFit="1" customWidth="1"/>
    <col min="12966" max="12967" width="13.140625" style="7" bestFit="1" customWidth="1"/>
    <col min="12968" max="12968" width="14" style="7" customWidth="1"/>
    <col min="12969" max="12969" width="13.140625" style="7" customWidth="1"/>
    <col min="12970" max="12970" width="16.42578125" style="7" customWidth="1"/>
    <col min="12971" max="12971" width="18.5703125" style="7" customWidth="1"/>
    <col min="12972" max="12972" width="8.140625" style="7" bestFit="1" customWidth="1"/>
    <col min="12973" max="13215" width="58.28515625" style="7"/>
    <col min="13216" max="13216" width="9" style="7" customWidth="1"/>
    <col min="13217" max="13217" width="60.28515625" style="7" customWidth="1"/>
    <col min="13218" max="13218" width="15.7109375" style="7" bestFit="1" customWidth="1"/>
    <col min="13219" max="13219" width="14.140625" style="7" bestFit="1" customWidth="1"/>
    <col min="13220" max="13220" width="14.140625" style="7" customWidth="1"/>
    <col min="13221" max="13221" width="14.140625" style="7" bestFit="1" customWidth="1"/>
    <col min="13222" max="13223" width="13.140625" style="7" bestFit="1" customWidth="1"/>
    <col min="13224" max="13224" width="14" style="7" customWidth="1"/>
    <col min="13225" max="13225" width="13.140625" style="7" customWidth="1"/>
    <col min="13226" max="13226" width="16.42578125" style="7" customWidth="1"/>
    <col min="13227" max="13227" width="18.5703125" style="7" customWidth="1"/>
    <col min="13228" max="13228" width="8.140625" style="7" bestFit="1" customWidth="1"/>
    <col min="13229" max="13471" width="58.28515625" style="7"/>
    <col min="13472" max="13472" width="9" style="7" customWidth="1"/>
    <col min="13473" max="13473" width="60.28515625" style="7" customWidth="1"/>
    <col min="13474" max="13474" width="15.7109375" style="7" bestFit="1" customWidth="1"/>
    <col min="13475" max="13475" width="14.140625" style="7" bestFit="1" customWidth="1"/>
    <col min="13476" max="13476" width="14.140625" style="7" customWidth="1"/>
    <col min="13477" max="13477" width="14.140625" style="7" bestFit="1" customWidth="1"/>
    <col min="13478" max="13479" width="13.140625" style="7" bestFit="1" customWidth="1"/>
    <col min="13480" max="13480" width="14" style="7" customWidth="1"/>
    <col min="13481" max="13481" width="13.140625" style="7" customWidth="1"/>
    <col min="13482" max="13482" width="16.42578125" style="7" customWidth="1"/>
    <col min="13483" max="13483" width="18.5703125" style="7" customWidth="1"/>
    <col min="13484" max="13484" width="8.140625" style="7" bestFit="1" customWidth="1"/>
    <col min="13485" max="13727" width="58.28515625" style="7"/>
    <col min="13728" max="13728" width="9" style="7" customWidth="1"/>
    <col min="13729" max="13729" width="60.28515625" style="7" customWidth="1"/>
    <col min="13730" max="13730" width="15.7109375" style="7" bestFit="1" customWidth="1"/>
    <col min="13731" max="13731" width="14.140625" style="7" bestFit="1" customWidth="1"/>
    <col min="13732" max="13732" width="14.140625" style="7" customWidth="1"/>
    <col min="13733" max="13733" width="14.140625" style="7" bestFit="1" customWidth="1"/>
    <col min="13734" max="13735" width="13.140625" style="7" bestFit="1" customWidth="1"/>
    <col min="13736" max="13736" width="14" style="7" customWidth="1"/>
    <col min="13737" max="13737" width="13.140625" style="7" customWidth="1"/>
    <col min="13738" max="13738" width="16.42578125" style="7" customWidth="1"/>
    <col min="13739" max="13739" width="18.5703125" style="7" customWidth="1"/>
    <col min="13740" max="13740" width="8.140625" style="7" bestFit="1" customWidth="1"/>
    <col min="13741" max="13983" width="58.28515625" style="7"/>
    <col min="13984" max="13984" width="9" style="7" customWidth="1"/>
    <col min="13985" max="13985" width="60.28515625" style="7" customWidth="1"/>
    <col min="13986" max="13986" width="15.7109375" style="7" bestFit="1" customWidth="1"/>
    <col min="13987" max="13987" width="14.140625" style="7" bestFit="1" customWidth="1"/>
    <col min="13988" max="13988" width="14.140625" style="7" customWidth="1"/>
    <col min="13989" max="13989" width="14.140625" style="7" bestFit="1" customWidth="1"/>
    <col min="13990" max="13991" width="13.140625" style="7" bestFit="1" customWidth="1"/>
    <col min="13992" max="13992" width="14" style="7" customWidth="1"/>
    <col min="13993" max="13993" width="13.140625" style="7" customWidth="1"/>
    <col min="13994" max="13994" width="16.42578125" style="7" customWidth="1"/>
    <col min="13995" max="13995" width="18.5703125" style="7" customWidth="1"/>
    <col min="13996" max="13996" width="8.140625" style="7" bestFit="1" customWidth="1"/>
    <col min="13997" max="14239" width="58.28515625" style="7"/>
    <col min="14240" max="14240" width="9" style="7" customWidth="1"/>
    <col min="14241" max="14241" width="60.28515625" style="7" customWidth="1"/>
    <col min="14242" max="14242" width="15.7109375" style="7" bestFit="1" customWidth="1"/>
    <col min="14243" max="14243" width="14.140625" style="7" bestFit="1" customWidth="1"/>
    <col min="14244" max="14244" width="14.140625" style="7" customWidth="1"/>
    <col min="14245" max="14245" width="14.140625" style="7" bestFit="1" customWidth="1"/>
    <col min="14246" max="14247" width="13.140625" style="7" bestFit="1" customWidth="1"/>
    <col min="14248" max="14248" width="14" style="7" customWidth="1"/>
    <col min="14249" max="14249" width="13.140625" style="7" customWidth="1"/>
    <col min="14250" max="14250" width="16.42578125" style="7" customWidth="1"/>
    <col min="14251" max="14251" width="18.5703125" style="7" customWidth="1"/>
    <col min="14252" max="14252" width="8.140625" style="7" bestFit="1" customWidth="1"/>
    <col min="14253" max="14495" width="58.28515625" style="7"/>
    <col min="14496" max="14496" width="9" style="7" customWidth="1"/>
    <col min="14497" max="14497" width="60.28515625" style="7" customWidth="1"/>
    <col min="14498" max="14498" width="15.7109375" style="7" bestFit="1" customWidth="1"/>
    <col min="14499" max="14499" width="14.140625" style="7" bestFit="1" customWidth="1"/>
    <col min="14500" max="14500" width="14.140625" style="7" customWidth="1"/>
    <col min="14501" max="14501" width="14.140625" style="7" bestFit="1" customWidth="1"/>
    <col min="14502" max="14503" width="13.140625" style="7" bestFit="1" customWidth="1"/>
    <col min="14504" max="14504" width="14" style="7" customWidth="1"/>
    <col min="14505" max="14505" width="13.140625" style="7" customWidth="1"/>
    <col min="14506" max="14506" width="16.42578125" style="7" customWidth="1"/>
    <col min="14507" max="14507" width="18.5703125" style="7" customWidth="1"/>
    <col min="14508" max="14508" width="8.140625" style="7" bestFit="1" customWidth="1"/>
    <col min="14509" max="14751" width="58.28515625" style="7"/>
    <col min="14752" max="14752" width="9" style="7" customWidth="1"/>
    <col min="14753" max="14753" width="60.28515625" style="7" customWidth="1"/>
    <col min="14754" max="14754" width="15.7109375" style="7" bestFit="1" customWidth="1"/>
    <col min="14755" max="14755" width="14.140625" style="7" bestFit="1" customWidth="1"/>
    <col min="14756" max="14756" width="14.140625" style="7" customWidth="1"/>
    <col min="14757" max="14757" width="14.140625" style="7" bestFit="1" customWidth="1"/>
    <col min="14758" max="14759" width="13.140625" style="7" bestFit="1" customWidth="1"/>
    <col min="14760" max="14760" width="14" style="7" customWidth="1"/>
    <col min="14761" max="14761" width="13.140625" style="7" customWidth="1"/>
    <col min="14762" max="14762" width="16.42578125" style="7" customWidth="1"/>
    <col min="14763" max="14763" width="18.5703125" style="7" customWidth="1"/>
    <col min="14764" max="14764" width="8.140625" style="7" bestFit="1" customWidth="1"/>
    <col min="14765" max="15007" width="58.28515625" style="7"/>
    <col min="15008" max="15008" width="9" style="7" customWidth="1"/>
    <col min="15009" max="15009" width="60.28515625" style="7" customWidth="1"/>
    <col min="15010" max="15010" width="15.7109375" style="7" bestFit="1" customWidth="1"/>
    <col min="15011" max="15011" width="14.140625" style="7" bestFit="1" customWidth="1"/>
    <col min="15012" max="15012" width="14.140625" style="7" customWidth="1"/>
    <col min="15013" max="15013" width="14.140625" style="7" bestFit="1" customWidth="1"/>
    <col min="15014" max="15015" width="13.140625" style="7" bestFit="1" customWidth="1"/>
    <col min="15016" max="15016" width="14" style="7" customWidth="1"/>
    <col min="15017" max="15017" width="13.140625" style="7" customWidth="1"/>
    <col min="15018" max="15018" width="16.42578125" style="7" customWidth="1"/>
    <col min="15019" max="15019" width="18.5703125" style="7" customWidth="1"/>
    <col min="15020" max="15020" width="8.140625" style="7" bestFit="1" customWidth="1"/>
    <col min="15021" max="15263" width="58.28515625" style="7"/>
    <col min="15264" max="15264" width="9" style="7" customWidth="1"/>
    <col min="15265" max="15265" width="60.28515625" style="7" customWidth="1"/>
    <col min="15266" max="15266" width="15.7109375" style="7" bestFit="1" customWidth="1"/>
    <col min="15267" max="15267" width="14.140625" style="7" bestFit="1" customWidth="1"/>
    <col min="15268" max="15268" width="14.140625" style="7" customWidth="1"/>
    <col min="15269" max="15269" width="14.140625" style="7" bestFit="1" customWidth="1"/>
    <col min="15270" max="15271" width="13.140625" style="7" bestFit="1" customWidth="1"/>
    <col min="15272" max="15272" width="14" style="7" customWidth="1"/>
    <col min="15273" max="15273" width="13.140625" style="7" customWidth="1"/>
    <col min="15274" max="15274" width="16.42578125" style="7" customWidth="1"/>
    <col min="15275" max="15275" width="18.5703125" style="7" customWidth="1"/>
    <col min="15276" max="15276" width="8.140625" style="7" bestFit="1" customWidth="1"/>
    <col min="15277" max="15519" width="58.28515625" style="7"/>
    <col min="15520" max="15520" width="9" style="7" customWidth="1"/>
    <col min="15521" max="15521" width="60.28515625" style="7" customWidth="1"/>
    <col min="15522" max="15522" width="15.7109375" style="7" bestFit="1" customWidth="1"/>
    <col min="15523" max="15523" width="14.140625" style="7" bestFit="1" customWidth="1"/>
    <col min="15524" max="15524" width="14.140625" style="7" customWidth="1"/>
    <col min="15525" max="15525" width="14.140625" style="7" bestFit="1" customWidth="1"/>
    <col min="15526" max="15527" width="13.140625" style="7" bestFit="1" customWidth="1"/>
    <col min="15528" max="15528" width="14" style="7" customWidth="1"/>
    <col min="15529" max="15529" width="13.140625" style="7" customWidth="1"/>
    <col min="15530" max="15530" width="16.42578125" style="7" customWidth="1"/>
    <col min="15531" max="15531" width="18.5703125" style="7" customWidth="1"/>
    <col min="15532" max="15532" width="8.140625" style="7" bestFit="1" customWidth="1"/>
    <col min="15533" max="15775" width="58.28515625" style="7"/>
    <col min="15776" max="15776" width="9" style="7" customWidth="1"/>
    <col min="15777" max="15777" width="60.28515625" style="7" customWidth="1"/>
    <col min="15778" max="15778" width="15.7109375" style="7" bestFit="1" customWidth="1"/>
    <col min="15779" max="15779" width="14.140625" style="7" bestFit="1" customWidth="1"/>
    <col min="15780" max="15780" width="14.140625" style="7" customWidth="1"/>
    <col min="15781" max="15781" width="14.140625" style="7" bestFit="1" customWidth="1"/>
    <col min="15782" max="15783" width="13.140625" style="7" bestFit="1" customWidth="1"/>
    <col min="15784" max="15784" width="14" style="7" customWidth="1"/>
    <col min="15785" max="15785" width="13.140625" style="7" customWidth="1"/>
    <col min="15786" max="15786" width="16.42578125" style="7" customWidth="1"/>
    <col min="15787" max="15787" width="18.5703125" style="7" customWidth="1"/>
    <col min="15788" max="15788" width="8.140625" style="7" bestFit="1" customWidth="1"/>
    <col min="15789" max="16031" width="58.28515625" style="7"/>
    <col min="16032" max="16032" width="9" style="7" customWidth="1"/>
    <col min="16033" max="16033" width="60.28515625" style="7" customWidth="1"/>
    <col min="16034" max="16034" width="15.7109375" style="7" bestFit="1" customWidth="1"/>
    <col min="16035" max="16035" width="14.140625" style="7" bestFit="1" customWidth="1"/>
    <col min="16036" max="16036" width="14.140625" style="7" customWidth="1"/>
    <col min="16037" max="16037" width="14.140625" style="7" bestFit="1" customWidth="1"/>
    <col min="16038" max="16039" width="13.140625" style="7" bestFit="1" customWidth="1"/>
    <col min="16040" max="16040" width="14" style="7" customWidth="1"/>
    <col min="16041" max="16041" width="13.140625" style="7" customWidth="1"/>
    <col min="16042" max="16042" width="16.42578125" style="7" customWidth="1"/>
    <col min="16043" max="16043" width="18.5703125" style="7" customWidth="1"/>
    <col min="16044" max="16044" width="8.140625" style="7" bestFit="1" customWidth="1"/>
    <col min="16045" max="16384" width="58.28515625" style="7"/>
  </cols>
  <sheetData>
    <row r="1" spans="1:29" s="56" customFormat="1" ht="12.75" x14ac:dyDescent="0.25">
      <c r="A1" s="54"/>
      <c r="B1" s="55"/>
      <c r="H1" s="57"/>
      <c r="I1" s="92" t="s">
        <v>70</v>
      </c>
      <c r="J1" s="92"/>
      <c r="K1" s="92"/>
    </row>
    <row r="2" spans="1:29" s="56" customFormat="1" ht="12.75" x14ac:dyDescent="0.25">
      <c r="A2" s="54"/>
      <c r="B2" s="55"/>
      <c r="H2" s="92" t="s">
        <v>61</v>
      </c>
      <c r="I2" s="92"/>
      <c r="J2" s="92"/>
      <c r="K2" s="92"/>
    </row>
    <row r="3" spans="1:29" s="56" customFormat="1" ht="12.75" x14ac:dyDescent="0.25">
      <c r="A3" s="54"/>
      <c r="B3" s="55"/>
      <c r="H3" s="57"/>
      <c r="I3" s="92" t="s">
        <v>74</v>
      </c>
      <c r="J3" s="92"/>
      <c r="K3" s="92"/>
    </row>
    <row r="5" spans="1:29" ht="15.75" customHeight="1" x14ac:dyDescent="0.25">
      <c r="A5" s="12"/>
      <c r="B5" s="12"/>
      <c r="C5" s="93" t="s">
        <v>76</v>
      </c>
      <c r="D5" s="93"/>
      <c r="E5" s="93"/>
      <c r="F5" s="93"/>
      <c r="G5" s="93"/>
      <c r="H5" s="93"/>
      <c r="I5" s="93"/>
      <c r="J5" s="93"/>
      <c r="K5" s="93"/>
      <c r="U5" s="63"/>
      <c r="V5" s="63"/>
      <c r="W5" s="63"/>
      <c r="X5" s="63"/>
      <c r="Y5" s="63"/>
      <c r="Z5" s="63"/>
      <c r="AA5" s="63"/>
      <c r="AB5" s="63"/>
      <c r="AC5" s="63"/>
    </row>
    <row r="6" spans="1:29" x14ac:dyDescent="0.25">
      <c r="B6" s="22"/>
      <c r="D6" s="8"/>
      <c r="E6" s="8"/>
      <c r="F6" s="8"/>
      <c r="G6" s="8"/>
      <c r="H6" s="8"/>
      <c r="I6" s="9"/>
      <c r="J6" s="8"/>
      <c r="K6" s="8" t="s">
        <v>0</v>
      </c>
    </row>
    <row r="7" spans="1:29" s="17" customFormat="1" x14ac:dyDescent="0.25">
      <c r="A7" s="18"/>
      <c r="B7" s="19"/>
      <c r="C7" s="91" t="s">
        <v>75</v>
      </c>
      <c r="D7" s="91"/>
      <c r="E7" s="91"/>
      <c r="F7" s="91"/>
      <c r="G7" s="91"/>
      <c r="H7" s="91"/>
      <c r="I7" s="91"/>
      <c r="J7" s="91"/>
      <c r="K7" s="91"/>
      <c r="L7" s="91" t="s">
        <v>71</v>
      </c>
      <c r="M7" s="91"/>
      <c r="N7" s="91"/>
      <c r="O7" s="91"/>
      <c r="P7" s="91"/>
      <c r="Q7" s="91"/>
      <c r="R7" s="91"/>
      <c r="S7" s="91"/>
      <c r="T7" s="91"/>
      <c r="U7" s="91" t="s">
        <v>73</v>
      </c>
      <c r="V7" s="91"/>
      <c r="W7" s="91"/>
      <c r="X7" s="91"/>
      <c r="Y7" s="91"/>
      <c r="Z7" s="91"/>
      <c r="AA7" s="91"/>
      <c r="AB7" s="91"/>
      <c r="AC7" s="91"/>
    </row>
    <row r="8" spans="1:29" s="1" customFormat="1" ht="32.25" thickBot="1" x14ac:dyDescent="0.3">
      <c r="A8" s="68" t="s">
        <v>1</v>
      </c>
      <c r="B8" s="69" t="s">
        <v>2</v>
      </c>
      <c r="C8" s="70" t="s">
        <v>3</v>
      </c>
      <c r="D8" s="70" t="s">
        <v>4</v>
      </c>
      <c r="E8" s="70" t="s">
        <v>5</v>
      </c>
      <c r="F8" s="70" t="s">
        <v>6</v>
      </c>
      <c r="G8" s="70" t="s">
        <v>7</v>
      </c>
      <c r="H8" s="70" t="s">
        <v>8</v>
      </c>
      <c r="I8" s="70" t="s">
        <v>9</v>
      </c>
      <c r="J8" s="70" t="s">
        <v>10</v>
      </c>
      <c r="K8" s="70" t="s">
        <v>11</v>
      </c>
      <c r="L8" s="70" t="s">
        <v>3</v>
      </c>
      <c r="M8" s="70" t="s">
        <v>4</v>
      </c>
      <c r="N8" s="70" t="s">
        <v>5</v>
      </c>
      <c r="O8" s="70" t="s">
        <v>6</v>
      </c>
      <c r="P8" s="70" t="s">
        <v>7</v>
      </c>
      <c r="Q8" s="70" t="s">
        <v>8</v>
      </c>
      <c r="R8" s="70" t="s">
        <v>9</v>
      </c>
      <c r="S8" s="70" t="s">
        <v>10</v>
      </c>
      <c r="T8" s="70" t="s">
        <v>11</v>
      </c>
      <c r="U8" s="70" t="s">
        <v>3</v>
      </c>
      <c r="V8" s="70" t="s">
        <v>4</v>
      </c>
      <c r="W8" s="70" t="s">
        <v>5</v>
      </c>
      <c r="X8" s="70" t="s">
        <v>6</v>
      </c>
      <c r="Y8" s="27" t="s">
        <v>7</v>
      </c>
      <c r="Z8" s="27" t="s">
        <v>8</v>
      </c>
      <c r="AA8" s="27" t="s">
        <v>9</v>
      </c>
      <c r="AB8" s="27" t="s">
        <v>10</v>
      </c>
      <c r="AC8" s="27" t="s">
        <v>11</v>
      </c>
    </row>
    <row r="9" spans="1:29" s="1" customFormat="1" ht="16.5" thickBot="1" x14ac:dyDescent="0.3">
      <c r="A9" s="28">
        <v>1000000</v>
      </c>
      <c r="B9" s="29" t="s">
        <v>12</v>
      </c>
      <c r="C9" s="71">
        <f t="shared" ref="C9:J9" si="0">SUM(C10+C21+C27+C29+C38+C41)</f>
        <v>1041815583</v>
      </c>
      <c r="D9" s="71">
        <f t="shared" si="0"/>
        <v>212318976</v>
      </c>
      <c r="E9" s="71">
        <f t="shared" si="0"/>
        <v>81375168</v>
      </c>
      <c r="F9" s="71">
        <f t="shared" si="0"/>
        <v>147058436</v>
      </c>
      <c r="G9" s="71">
        <f t="shared" si="0"/>
        <v>18967873</v>
      </c>
      <c r="H9" s="71">
        <f t="shared" si="0"/>
        <v>26338239</v>
      </c>
      <c r="I9" s="71">
        <f t="shared" si="0"/>
        <v>19184462</v>
      </c>
      <c r="J9" s="79">
        <f t="shared" si="0"/>
        <v>5789324</v>
      </c>
      <c r="K9" s="81">
        <f>SUM(C9:J9)</f>
        <v>1552848061</v>
      </c>
      <c r="L9" s="80">
        <f t="shared" ref="L9:S9" si="1">SUM(L10+L21+L27+L29+L38+L41)</f>
        <v>1041815583</v>
      </c>
      <c r="M9" s="71">
        <f t="shared" si="1"/>
        <v>212318976</v>
      </c>
      <c r="N9" s="71">
        <f t="shared" si="1"/>
        <v>81375168</v>
      </c>
      <c r="O9" s="71">
        <f t="shared" si="1"/>
        <v>147058436</v>
      </c>
      <c r="P9" s="71">
        <f t="shared" si="1"/>
        <v>18967873</v>
      </c>
      <c r="Q9" s="71">
        <f t="shared" si="1"/>
        <v>26338239</v>
      </c>
      <c r="R9" s="71">
        <f t="shared" si="1"/>
        <v>19184462</v>
      </c>
      <c r="S9" s="79">
        <f t="shared" si="1"/>
        <v>5789324</v>
      </c>
      <c r="T9" s="89">
        <f>SUM(L9:S9)</f>
        <v>1552848061</v>
      </c>
      <c r="U9" s="86">
        <f t="shared" ref="U9:AB9" si="2">SUM(U10+U21+U27+U29+U38+U41)</f>
        <v>0</v>
      </c>
      <c r="V9" s="30">
        <f t="shared" si="2"/>
        <v>0</v>
      </c>
      <c r="W9" s="30">
        <f t="shared" si="2"/>
        <v>0</v>
      </c>
      <c r="X9" s="30">
        <f t="shared" si="2"/>
        <v>0</v>
      </c>
      <c r="Y9" s="30">
        <f t="shared" si="2"/>
        <v>0</v>
      </c>
      <c r="Z9" s="30">
        <f t="shared" si="2"/>
        <v>0</v>
      </c>
      <c r="AA9" s="30">
        <f t="shared" si="2"/>
        <v>0</v>
      </c>
      <c r="AB9" s="30">
        <f t="shared" si="2"/>
        <v>0</v>
      </c>
      <c r="AC9" s="30">
        <f>SUM(U9:AB9)</f>
        <v>0</v>
      </c>
    </row>
    <row r="10" spans="1:29" s="1" customFormat="1" x14ac:dyDescent="0.25">
      <c r="A10" s="31">
        <v>1010000</v>
      </c>
      <c r="B10" s="10" t="s">
        <v>13</v>
      </c>
      <c r="C10" s="72">
        <f>SUM(C11+C12+C14+C15+C16+C17+C18+C19)</f>
        <v>511187325</v>
      </c>
      <c r="D10" s="72">
        <f t="shared" ref="D10:J10" si="3">SUM(D11+D12+D14+D15+D16+D17+D18+D19)</f>
        <v>207898622</v>
      </c>
      <c r="E10" s="72">
        <f t="shared" si="3"/>
        <v>63024720</v>
      </c>
      <c r="F10" s="72">
        <f t="shared" si="3"/>
        <v>122354289</v>
      </c>
      <c r="G10" s="72">
        <f t="shared" si="3"/>
        <v>9016800</v>
      </c>
      <c r="H10" s="72">
        <f t="shared" si="3"/>
        <v>19753704</v>
      </c>
      <c r="I10" s="72">
        <f t="shared" si="3"/>
        <v>8295522</v>
      </c>
      <c r="J10" s="72">
        <f t="shared" si="3"/>
        <v>3871222</v>
      </c>
      <c r="K10" s="72">
        <f t="shared" ref="K10" si="4">SUM(C10:J10)</f>
        <v>945402204</v>
      </c>
      <c r="L10" s="72">
        <f>SUM(L11+L12+L14+L15+L16+L17+L18+L19)</f>
        <v>511187325</v>
      </c>
      <c r="M10" s="72">
        <f t="shared" ref="M10:S10" si="5">SUM(M11+M12+M14+M15+M16+M17+M18+M19)</f>
        <v>207898622</v>
      </c>
      <c r="N10" s="72">
        <f t="shared" si="5"/>
        <v>63024720</v>
      </c>
      <c r="O10" s="72">
        <f t="shared" si="5"/>
        <v>122354289</v>
      </c>
      <c r="P10" s="72">
        <f t="shared" si="5"/>
        <v>9016800</v>
      </c>
      <c r="Q10" s="72">
        <f t="shared" si="5"/>
        <v>19753704</v>
      </c>
      <c r="R10" s="72">
        <f t="shared" si="5"/>
        <v>8295522</v>
      </c>
      <c r="S10" s="72">
        <f t="shared" si="5"/>
        <v>3871222</v>
      </c>
      <c r="T10" s="88">
        <f t="shared" ref="T10" si="6">SUM(L10:S10)</f>
        <v>945402204</v>
      </c>
      <c r="U10" s="13">
        <f t="shared" ref="U10:AB10" si="7">SUM(U11+U12+U14+U15+U16+U17+U18)</f>
        <v>0</v>
      </c>
      <c r="V10" s="13">
        <f t="shared" si="7"/>
        <v>0</v>
      </c>
      <c r="W10" s="13">
        <f t="shared" si="7"/>
        <v>0</v>
      </c>
      <c r="X10" s="13">
        <f t="shared" si="7"/>
        <v>0</v>
      </c>
      <c r="Y10" s="13">
        <f t="shared" si="7"/>
        <v>0</v>
      </c>
      <c r="Z10" s="13">
        <f t="shared" si="7"/>
        <v>0</v>
      </c>
      <c r="AA10" s="13">
        <f t="shared" si="7"/>
        <v>0</v>
      </c>
      <c r="AB10" s="13">
        <f t="shared" si="7"/>
        <v>0</v>
      </c>
      <c r="AC10" s="13">
        <f t="shared" ref="AC10" si="8">SUM(U10:AB10)</f>
        <v>0</v>
      </c>
    </row>
    <row r="11" spans="1:29" s="1" customFormat="1" x14ac:dyDescent="0.25">
      <c r="A11" s="31">
        <v>1010100</v>
      </c>
      <c r="B11" s="5" t="s">
        <v>14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20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s="1" customFormat="1" ht="31.5" x14ac:dyDescent="0.25">
      <c r="A12" s="31">
        <v>1010200</v>
      </c>
      <c r="B12" s="5" t="s">
        <v>15</v>
      </c>
      <c r="C12" s="13">
        <v>315862756</v>
      </c>
      <c r="D12" s="13">
        <v>159952286</v>
      </c>
      <c r="E12" s="13">
        <v>22214202</v>
      </c>
      <c r="F12" s="13">
        <v>48492718</v>
      </c>
      <c r="G12" s="13">
        <v>3843224</v>
      </c>
      <c r="H12" s="13">
        <v>6788394</v>
      </c>
      <c r="I12" s="13">
        <v>2284362</v>
      </c>
      <c r="J12" s="13">
        <v>1013528</v>
      </c>
      <c r="K12" s="13">
        <f t="shared" ref="K12:K75" si="9">SUM(C12:J12)</f>
        <v>560451470</v>
      </c>
      <c r="L12" s="13">
        <v>315862756</v>
      </c>
      <c r="M12" s="13">
        <v>159952286</v>
      </c>
      <c r="N12" s="13">
        <v>22214202</v>
      </c>
      <c r="O12" s="13">
        <v>48492718</v>
      </c>
      <c r="P12" s="13">
        <v>3843224</v>
      </c>
      <c r="Q12" s="13">
        <v>6788394</v>
      </c>
      <c r="R12" s="13">
        <v>2284362</v>
      </c>
      <c r="S12" s="13">
        <v>1013528</v>
      </c>
      <c r="T12" s="20">
        <f t="shared" ref="T12:T16" si="10">SUM(L12:S12)</f>
        <v>560451470</v>
      </c>
      <c r="U12" s="13">
        <f t="shared" ref="U12:AB18" si="11">L12-C12</f>
        <v>0</v>
      </c>
      <c r="V12" s="13">
        <f t="shared" si="11"/>
        <v>0</v>
      </c>
      <c r="W12" s="13">
        <f t="shared" si="11"/>
        <v>0</v>
      </c>
      <c r="X12" s="13">
        <f t="shared" si="11"/>
        <v>0</v>
      </c>
      <c r="Y12" s="13">
        <f t="shared" si="11"/>
        <v>0</v>
      </c>
      <c r="Z12" s="13">
        <f t="shared" si="11"/>
        <v>0</v>
      </c>
      <c r="AA12" s="13">
        <f t="shared" si="11"/>
        <v>0</v>
      </c>
      <c r="AB12" s="13">
        <f t="shared" si="11"/>
        <v>0</v>
      </c>
      <c r="AC12" s="13">
        <f t="shared" ref="AC12:AC17" si="12">SUM(U12:AB12)</f>
        <v>0</v>
      </c>
    </row>
    <row r="13" spans="1:29" s="1" customFormat="1" ht="31.5" x14ac:dyDescent="0.25">
      <c r="A13" s="32">
        <v>1010290</v>
      </c>
      <c r="B13" s="11" t="s">
        <v>16</v>
      </c>
      <c r="C13" s="14">
        <v>141129385</v>
      </c>
      <c r="D13" s="14">
        <v>35509831</v>
      </c>
      <c r="E13" s="14">
        <v>22214202</v>
      </c>
      <c r="F13" s="14">
        <v>20782205</v>
      </c>
      <c r="G13" s="14">
        <v>3843224</v>
      </c>
      <c r="H13" s="14">
        <v>6788394</v>
      </c>
      <c r="I13" s="14">
        <v>2284362</v>
      </c>
      <c r="J13" s="14">
        <v>1013528</v>
      </c>
      <c r="K13" s="14">
        <f t="shared" si="9"/>
        <v>233565131</v>
      </c>
      <c r="L13" s="14">
        <v>141129385</v>
      </c>
      <c r="M13" s="14">
        <v>35509831</v>
      </c>
      <c r="N13" s="14">
        <v>22214202</v>
      </c>
      <c r="O13" s="14">
        <v>20782205</v>
      </c>
      <c r="P13" s="14">
        <v>3843224</v>
      </c>
      <c r="Q13" s="14">
        <v>6788394</v>
      </c>
      <c r="R13" s="14">
        <v>2284362</v>
      </c>
      <c r="S13" s="14">
        <v>1013528</v>
      </c>
      <c r="T13" s="21">
        <f t="shared" si="10"/>
        <v>233565131</v>
      </c>
      <c r="U13" s="14">
        <f t="shared" si="11"/>
        <v>0</v>
      </c>
      <c r="V13" s="14">
        <f t="shared" si="11"/>
        <v>0</v>
      </c>
      <c r="W13" s="14">
        <f t="shared" si="11"/>
        <v>0</v>
      </c>
      <c r="X13" s="14">
        <f t="shared" si="11"/>
        <v>0</v>
      </c>
      <c r="Y13" s="14">
        <f t="shared" si="11"/>
        <v>0</v>
      </c>
      <c r="Z13" s="14">
        <f t="shared" si="11"/>
        <v>0</v>
      </c>
      <c r="AA13" s="14">
        <f t="shared" si="11"/>
        <v>0</v>
      </c>
      <c r="AB13" s="14">
        <f t="shared" si="11"/>
        <v>0</v>
      </c>
      <c r="AC13" s="14">
        <f t="shared" si="12"/>
        <v>0</v>
      </c>
    </row>
    <row r="14" spans="1:29" s="1" customFormat="1" x14ac:dyDescent="0.25">
      <c r="A14" s="31">
        <v>1010400</v>
      </c>
      <c r="B14" s="5" t="s">
        <v>17</v>
      </c>
      <c r="C14" s="13">
        <v>3020640</v>
      </c>
      <c r="D14" s="13"/>
      <c r="E14" s="13">
        <v>1689540</v>
      </c>
      <c r="F14" s="13">
        <v>732540</v>
      </c>
      <c r="G14" s="13">
        <v>595241</v>
      </c>
      <c r="H14" s="13">
        <v>236640</v>
      </c>
      <c r="I14" s="13">
        <v>156600</v>
      </c>
      <c r="J14" s="13">
        <v>372396</v>
      </c>
      <c r="K14" s="13">
        <f t="shared" si="9"/>
        <v>6803597</v>
      </c>
      <c r="L14" s="13">
        <v>3020640</v>
      </c>
      <c r="M14" s="13"/>
      <c r="N14" s="13">
        <v>1689540</v>
      </c>
      <c r="O14" s="13">
        <v>732540</v>
      </c>
      <c r="P14" s="13">
        <v>595241</v>
      </c>
      <c r="Q14" s="13">
        <v>236640</v>
      </c>
      <c r="R14" s="13">
        <v>156600</v>
      </c>
      <c r="S14" s="13">
        <v>372396</v>
      </c>
      <c r="T14" s="20">
        <f t="shared" si="10"/>
        <v>6803597</v>
      </c>
      <c r="U14" s="13">
        <f t="shared" si="11"/>
        <v>0</v>
      </c>
      <c r="V14" s="13">
        <f t="shared" si="11"/>
        <v>0</v>
      </c>
      <c r="W14" s="13">
        <f t="shared" si="11"/>
        <v>0</v>
      </c>
      <c r="X14" s="13">
        <f t="shared" si="11"/>
        <v>0</v>
      </c>
      <c r="Y14" s="13">
        <f t="shared" si="11"/>
        <v>0</v>
      </c>
      <c r="Z14" s="13">
        <f t="shared" si="11"/>
        <v>0</v>
      </c>
      <c r="AA14" s="13">
        <f t="shared" si="11"/>
        <v>0</v>
      </c>
      <c r="AB14" s="13">
        <f t="shared" si="11"/>
        <v>0</v>
      </c>
      <c r="AC14" s="13">
        <f t="shared" si="12"/>
        <v>0</v>
      </c>
    </row>
    <row r="15" spans="1:29" s="1" customFormat="1" ht="47.25" x14ac:dyDescent="0.25">
      <c r="A15" s="31">
        <v>1010600</v>
      </c>
      <c r="B15" s="5" t="s">
        <v>18</v>
      </c>
      <c r="C15" s="13">
        <v>14487840</v>
      </c>
      <c r="D15" s="13">
        <v>371286</v>
      </c>
      <c r="E15" s="13"/>
      <c r="F15" s="13">
        <v>135881</v>
      </c>
      <c r="G15" s="13"/>
      <c r="H15" s="13"/>
      <c r="I15" s="13"/>
      <c r="J15" s="13"/>
      <c r="K15" s="13">
        <f t="shared" si="9"/>
        <v>14995007</v>
      </c>
      <c r="L15" s="13">
        <v>14487840</v>
      </c>
      <c r="M15" s="13">
        <v>371286</v>
      </c>
      <c r="N15" s="13"/>
      <c r="O15" s="13">
        <v>135881</v>
      </c>
      <c r="P15" s="13"/>
      <c r="Q15" s="13"/>
      <c r="R15" s="13"/>
      <c r="S15" s="13"/>
      <c r="T15" s="20">
        <f t="shared" si="10"/>
        <v>14995007</v>
      </c>
      <c r="U15" s="13">
        <f t="shared" si="11"/>
        <v>0</v>
      </c>
      <c r="V15" s="13">
        <f t="shared" si="11"/>
        <v>0</v>
      </c>
      <c r="W15" s="13">
        <f t="shared" si="11"/>
        <v>0</v>
      </c>
      <c r="X15" s="13">
        <f t="shared" si="11"/>
        <v>0</v>
      </c>
      <c r="Y15" s="13">
        <f t="shared" si="11"/>
        <v>0</v>
      </c>
      <c r="Z15" s="13">
        <f t="shared" si="11"/>
        <v>0</v>
      </c>
      <c r="AA15" s="13">
        <f t="shared" si="11"/>
        <v>0</v>
      </c>
      <c r="AB15" s="13">
        <f t="shared" si="11"/>
        <v>0</v>
      </c>
      <c r="AC15" s="13">
        <f t="shared" si="12"/>
        <v>0</v>
      </c>
    </row>
    <row r="16" spans="1:29" s="1" customFormat="1" ht="47.25" x14ac:dyDescent="0.25">
      <c r="A16" s="31">
        <v>1010601</v>
      </c>
      <c r="B16" s="5" t="s">
        <v>19</v>
      </c>
      <c r="C16" s="13">
        <v>13162441</v>
      </c>
      <c r="D16" s="13">
        <v>279862</v>
      </c>
      <c r="E16" s="13"/>
      <c r="F16" s="13">
        <v>1020439</v>
      </c>
      <c r="G16" s="13"/>
      <c r="H16" s="13"/>
      <c r="I16" s="13"/>
      <c r="J16" s="13"/>
      <c r="K16" s="13">
        <f t="shared" si="9"/>
        <v>14462742</v>
      </c>
      <c r="L16" s="13">
        <v>13162441</v>
      </c>
      <c r="M16" s="13">
        <v>279862</v>
      </c>
      <c r="N16" s="13"/>
      <c r="O16" s="13">
        <v>1020439</v>
      </c>
      <c r="P16" s="13"/>
      <c r="Q16" s="13"/>
      <c r="R16" s="13"/>
      <c r="S16" s="13"/>
      <c r="T16" s="20">
        <f t="shared" si="10"/>
        <v>14462742</v>
      </c>
      <c r="U16" s="13">
        <f t="shared" si="11"/>
        <v>0</v>
      </c>
      <c r="V16" s="13">
        <f t="shared" si="11"/>
        <v>0</v>
      </c>
      <c r="W16" s="13">
        <f t="shared" si="11"/>
        <v>0</v>
      </c>
      <c r="X16" s="13">
        <f t="shared" si="11"/>
        <v>0</v>
      </c>
      <c r="Y16" s="13">
        <f t="shared" si="11"/>
        <v>0</v>
      </c>
      <c r="Z16" s="13">
        <f t="shared" si="11"/>
        <v>0</v>
      </c>
      <c r="AA16" s="13">
        <f t="shared" si="11"/>
        <v>0</v>
      </c>
      <c r="AB16" s="13">
        <f t="shared" si="11"/>
        <v>0</v>
      </c>
      <c r="AC16" s="13">
        <f t="shared" si="12"/>
        <v>0</v>
      </c>
    </row>
    <row r="17" spans="1:29" s="1" customFormat="1" x14ac:dyDescent="0.25">
      <c r="A17" s="31">
        <v>1010700</v>
      </c>
      <c r="B17" s="5" t="s">
        <v>20</v>
      </c>
      <c r="C17" s="13">
        <v>26734112</v>
      </c>
      <c r="D17" s="13">
        <v>13990229</v>
      </c>
      <c r="E17" s="13"/>
      <c r="F17" s="13"/>
      <c r="G17" s="13"/>
      <c r="H17" s="13"/>
      <c r="I17" s="13"/>
      <c r="J17" s="13"/>
      <c r="K17" s="13">
        <f t="shared" si="9"/>
        <v>40724341</v>
      </c>
      <c r="L17" s="13">
        <v>26734112</v>
      </c>
      <c r="M17" s="13">
        <v>13990229</v>
      </c>
      <c r="N17" s="13"/>
      <c r="O17" s="13"/>
      <c r="P17" s="13"/>
      <c r="Q17" s="13"/>
      <c r="R17" s="13"/>
      <c r="S17" s="13"/>
      <c r="T17" s="13">
        <f t="shared" ref="T17" si="13">SUM(L17:S17)</f>
        <v>40724341</v>
      </c>
      <c r="U17" s="13">
        <f t="shared" si="11"/>
        <v>0</v>
      </c>
      <c r="V17" s="13">
        <f t="shared" si="11"/>
        <v>0</v>
      </c>
      <c r="W17" s="13">
        <f t="shared" si="11"/>
        <v>0</v>
      </c>
      <c r="X17" s="13">
        <f t="shared" si="11"/>
        <v>0</v>
      </c>
      <c r="Y17" s="13">
        <f t="shared" si="11"/>
        <v>0</v>
      </c>
      <c r="Z17" s="13">
        <f t="shared" si="11"/>
        <v>0</v>
      </c>
      <c r="AA17" s="13">
        <f t="shared" si="11"/>
        <v>0</v>
      </c>
      <c r="AB17" s="13">
        <f t="shared" si="11"/>
        <v>0</v>
      </c>
      <c r="AC17" s="13">
        <f t="shared" si="12"/>
        <v>0</v>
      </c>
    </row>
    <row r="18" spans="1:29" s="1" customFormat="1" ht="80.25" customHeight="1" x14ac:dyDescent="0.25">
      <c r="A18" s="31">
        <v>1010800</v>
      </c>
      <c r="B18" s="33" t="s">
        <v>69</v>
      </c>
      <c r="C18" s="13">
        <v>36391692</v>
      </c>
      <c r="D18" s="13">
        <v>2939324</v>
      </c>
      <c r="E18" s="13">
        <v>8648630</v>
      </c>
      <c r="F18" s="13">
        <v>8101624</v>
      </c>
      <c r="G18" s="13">
        <v>2204967</v>
      </c>
      <c r="H18" s="13">
        <v>3628254</v>
      </c>
      <c r="I18" s="13">
        <v>2181742</v>
      </c>
      <c r="J18" s="13">
        <v>1265891</v>
      </c>
      <c r="K18" s="13">
        <f t="shared" ref="K18:K19" si="14">SUM(C18:J18)</f>
        <v>65362124</v>
      </c>
      <c r="L18" s="13">
        <v>36391692</v>
      </c>
      <c r="M18" s="13">
        <v>2939324</v>
      </c>
      <c r="N18" s="13">
        <v>8648630</v>
      </c>
      <c r="O18" s="13">
        <v>8101624</v>
      </c>
      <c r="P18" s="13">
        <v>2204967</v>
      </c>
      <c r="Q18" s="13">
        <v>3628254</v>
      </c>
      <c r="R18" s="13">
        <v>2181742</v>
      </c>
      <c r="S18" s="13">
        <v>1265891</v>
      </c>
      <c r="T18" s="20">
        <f t="shared" ref="T18" si="15">SUM(L18:S18)</f>
        <v>65362124</v>
      </c>
      <c r="U18" s="13">
        <f t="shared" si="11"/>
        <v>0</v>
      </c>
      <c r="V18" s="13">
        <f t="shared" si="11"/>
        <v>0</v>
      </c>
      <c r="W18" s="13">
        <f t="shared" si="11"/>
        <v>0</v>
      </c>
      <c r="X18" s="13">
        <f t="shared" si="11"/>
        <v>0</v>
      </c>
      <c r="Y18" s="13">
        <f t="shared" si="11"/>
        <v>0</v>
      </c>
      <c r="Z18" s="13">
        <f t="shared" si="11"/>
        <v>0</v>
      </c>
      <c r="AA18" s="13">
        <f t="shared" si="11"/>
        <v>0</v>
      </c>
      <c r="AB18" s="13">
        <f t="shared" si="11"/>
        <v>0</v>
      </c>
      <c r="AC18" s="13">
        <f t="shared" ref="AC18" si="16">SUM(U18:AB18)</f>
        <v>0</v>
      </c>
    </row>
    <row r="19" spans="1:29" s="85" customFormat="1" ht="34.9" customHeight="1" x14ac:dyDescent="0.25">
      <c r="A19" s="82">
        <v>1010900</v>
      </c>
      <c r="B19" s="83" t="s">
        <v>77</v>
      </c>
      <c r="C19" s="61">
        <v>101527844</v>
      </c>
      <c r="D19" s="61">
        <v>30365635</v>
      </c>
      <c r="E19" s="61">
        <v>30472348</v>
      </c>
      <c r="F19" s="61">
        <v>63871087</v>
      </c>
      <c r="G19" s="61">
        <v>2373368</v>
      </c>
      <c r="H19" s="61">
        <v>9100416</v>
      </c>
      <c r="I19" s="61">
        <v>3672818</v>
      </c>
      <c r="J19" s="61">
        <v>1219407</v>
      </c>
      <c r="K19" s="61">
        <f t="shared" si="14"/>
        <v>242602923</v>
      </c>
      <c r="L19" s="61">
        <v>101527844</v>
      </c>
      <c r="M19" s="61">
        <v>30365635</v>
      </c>
      <c r="N19" s="61">
        <v>30472348</v>
      </c>
      <c r="O19" s="61">
        <v>63871087</v>
      </c>
      <c r="P19" s="61">
        <v>2373368</v>
      </c>
      <c r="Q19" s="61">
        <v>9100416</v>
      </c>
      <c r="R19" s="61">
        <v>3672818</v>
      </c>
      <c r="S19" s="61">
        <v>1219407</v>
      </c>
      <c r="T19" s="84"/>
      <c r="U19" s="61"/>
      <c r="V19" s="61"/>
      <c r="W19" s="61"/>
      <c r="X19" s="61"/>
      <c r="Y19" s="61"/>
      <c r="Z19" s="61"/>
      <c r="AA19" s="61"/>
      <c r="AB19" s="61"/>
      <c r="AC19" s="61"/>
    </row>
    <row r="20" spans="1:29" s="1" customFormat="1" x14ac:dyDescent="0.25">
      <c r="A20" s="32"/>
      <c r="B20" s="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0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s="2" customFormat="1" ht="31.5" x14ac:dyDescent="0.25">
      <c r="A21" s="31">
        <v>1020000</v>
      </c>
      <c r="B21" s="5" t="s">
        <v>21</v>
      </c>
      <c r="C21" s="13">
        <f t="shared" ref="C21:J21" si="17">SUM(C22:C25)</f>
        <v>34598395</v>
      </c>
      <c r="D21" s="13">
        <f t="shared" si="17"/>
        <v>148765</v>
      </c>
      <c r="E21" s="13">
        <f t="shared" si="17"/>
        <v>10317079</v>
      </c>
      <c r="F21" s="13">
        <f t="shared" si="17"/>
        <v>385255</v>
      </c>
      <c r="G21" s="13">
        <f t="shared" si="17"/>
        <v>3750203</v>
      </c>
      <c r="H21" s="13">
        <f t="shared" si="17"/>
        <v>160419</v>
      </c>
      <c r="I21" s="13">
        <f t="shared" si="17"/>
        <v>18050</v>
      </c>
      <c r="J21" s="13">
        <f t="shared" si="17"/>
        <v>164613</v>
      </c>
      <c r="K21" s="13">
        <f t="shared" si="9"/>
        <v>49542779</v>
      </c>
      <c r="L21" s="13">
        <f t="shared" ref="L21:S21" si="18">SUM(L22:L25)</f>
        <v>34598395</v>
      </c>
      <c r="M21" s="13">
        <f t="shared" si="18"/>
        <v>148765</v>
      </c>
      <c r="N21" s="13">
        <f t="shared" si="18"/>
        <v>10317079</v>
      </c>
      <c r="O21" s="13">
        <f t="shared" si="18"/>
        <v>385255</v>
      </c>
      <c r="P21" s="13">
        <f t="shared" si="18"/>
        <v>3750203</v>
      </c>
      <c r="Q21" s="13">
        <f t="shared" si="18"/>
        <v>160419</v>
      </c>
      <c r="R21" s="13">
        <f t="shared" si="18"/>
        <v>18050</v>
      </c>
      <c r="S21" s="13">
        <f t="shared" si="18"/>
        <v>164613</v>
      </c>
      <c r="T21" s="20">
        <f t="shared" ref="T21:T25" si="19">SUM(L21:S21)</f>
        <v>49542779</v>
      </c>
      <c r="U21" s="13">
        <f t="shared" ref="U21:AB21" si="20">SUM(U22:U25)</f>
        <v>0</v>
      </c>
      <c r="V21" s="13">
        <f t="shared" si="20"/>
        <v>0</v>
      </c>
      <c r="W21" s="13">
        <f t="shared" si="20"/>
        <v>0</v>
      </c>
      <c r="X21" s="13">
        <f t="shared" si="20"/>
        <v>0</v>
      </c>
      <c r="Y21" s="13">
        <f t="shared" si="20"/>
        <v>0</v>
      </c>
      <c r="Z21" s="13">
        <f t="shared" si="20"/>
        <v>0</v>
      </c>
      <c r="AA21" s="13">
        <f t="shared" si="20"/>
        <v>0</v>
      </c>
      <c r="AB21" s="13">
        <f t="shared" si="20"/>
        <v>0</v>
      </c>
      <c r="AC21" s="13">
        <f t="shared" ref="AC21:AC25" si="21">SUM(U21:AB21)</f>
        <v>0</v>
      </c>
    </row>
    <row r="22" spans="1:29" s="1" customFormat="1" x14ac:dyDescent="0.25">
      <c r="A22" s="31">
        <v>1020100</v>
      </c>
      <c r="B22" s="5" t="s">
        <v>22</v>
      </c>
      <c r="C22" s="13"/>
      <c r="D22" s="13"/>
      <c r="E22" s="13"/>
      <c r="F22" s="13"/>
      <c r="G22" s="13"/>
      <c r="H22" s="13"/>
      <c r="I22" s="13"/>
      <c r="J22" s="13"/>
      <c r="K22" s="13">
        <f t="shared" si="9"/>
        <v>0</v>
      </c>
      <c r="L22" s="13"/>
      <c r="M22" s="13"/>
      <c r="N22" s="13"/>
      <c r="O22" s="13"/>
      <c r="P22" s="13"/>
      <c r="Q22" s="13"/>
      <c r="R22" s="13"/>
      <c r="S22" s="13"/>
      <c r="T22" s="20">
        <f t="shared" si="19"/>
        <v>0</v>
      </c>
      <c r="U22" s="13"/>
      <c r="V22" s="13"/>
      <c r="W22" s="13"/>
      <c r="X22" s="13"/>
      <c r="Y22" s="13"/>
      <c r="Z22" s="13"/>
      <c r="AA22" s="13"/>
      <c r="AB22" s="13"/>
      <c r="AC22" s="13">
        <f t="shared" si="21"/>
        <v>0</v>
      </c>
    </row>
    <row r="23" spans="1:29" s="1" customFormat="1" ht="31.5" x14ac:dyDescent="0.25">
      <c r="A23" s="31">
        <v>1020200</v>
      </c>
      <c r="B23" s="5" t="s">
        <v>23</v>
      </c>
      <c r="C23" s="13">
        <v>32091225</v>
      </c>
      <c r="D23" s="13"/>
      <c r="E23" s="13">
        <v>10207422</v>
      </c>
      <c r="F23" s="13">
        <v>188395</v>
      </c>
      <c r="G23" s="13">
        <v>3635732</v>
      </c>
      <c r="H23" s="13">
        <v>26939</v>
      </c>
      <c r="I23" s="13"/>
      <c r="J23" s="13">
        <v>106613</v>
      </c>
      <c r="K23" s="13">
        <f t="shared" si="9"/>
        <v>46256326</v>
      </c>
      <c r="L23" s="13">
        <v>32091225</v>
      </c>
      <c r="M23" s="13"/>
      <c r="N23" s="13">
        <v>10207422</v>
      </c>
      <c r="O23" s="13">
        <v>188395</v>
      </c>
      <c r="P23" s="13">
        <v>3635732</v>
      </c>
      <c r="Q23" s="13">
        <v>26939</v>
      </c>
      <c r="R23" s="13"/>
      <c r="S23" s="13">
        <v>106613</v>
      </c>
      <c r="T23" s="13">
        <f t="shared" ref="T23" si="22">SUM(L23:S23)</f>
        <v>46256326</v>
      </c>
      <c r="U23" s="13">
        <f t="shared" ref="U23:AB29" si="23">L23-C23</f>
        <v>0</v>
      </c>
      <c r="V23" s="13">
        <f t="shared" si="23"/>
        <v>0</v>
      </c>
      <c r="W23" s="13">
        <f t="shared" si="23"/>
        <v>0</v>
      </c>
      <c r="X23" s="13">
        <f t="shared" si="23"/>
        <v>0</v>
      </c>
      <c r="Y23" s="13">
        <f t="shared" si="23"/>
        <v>0</v>
      </c>
      <c r="Z23" s="13">
        <f t="shared" si="23"/>
        <v>0</v>
      </c>
      <c r="AA23" s="13">
        <f t="shared" si="23"/>
        <v>0</v>
      </c>
      <c r="AB23" s="13">
        <f t="shared" si="23"/>
        <v>0</v>
      </c>
      <c r="AC23" s="13">
        <f t="shared" si="21"/>
        <v>0</v>
      </c>
    </row>
    <row r="24" spans="1:29" s="2" customFormat="1" ht="31.5" x14ac:dyDescent="0.25">
      <c r="A24" s="31">
        <v>1020400</v>
      </c>
      <c r="B24" s="10" t="s">
        <v>24</v>
      </c>
      <c r="C24" s="13">
        <v>685286</v>
      </c>
      <c r="D24" s="13"/>
      <c r="E24" s="13"/>
      <c r="F24" s="13"/>
      <c r="G24" s="13">
        <v>41391</v>
      </c>
      <c r="H24" s="13"/>
      <c r="I24" s="13"/>
      <c r="J24" s="13">
        <v>0</v>
      </c>
      <c r="K24" s="13">
        <f t="shared" si="9"/>
        <v>726677</v>
      </c>
      <c r="L24" s="13">
        <v>685286</v>
      </c>
      <c r="M24" s="13"/>
      <c r="N24" s="13"/>
      <c r="O24" s="13"/>
      <c r="P24" s="13">
        <v>41391</v>
      </c>
      <c r="Q24" s="13"/>
      <c r="R24" s="13"/>
      <c r="S24" s="13">
        <v>0</v>
      </c>
      <c r="T24" s="20">
        <f t="shared" si="19"/>
        <v>726677</v>
      </c>
      <c r="U24" s="13">
        <f t="shared" si="23"/>
        <v>0</v>
      </c>
      <c r="V24" s="13">
        <f t="shared" si="23"/>
        <v>0</v>
      </c>
      <c r="W24" s="13">
        <f t="shared" si="23"/>
        <v>0</v>
      </c>
      <c r="X24" s="13">
        <f t="shared" si="23"/>
        <v>0</v>
      </c>
      <c r="Y24" s="13">
        <f t="shared" si="23"/>
        <v>0</v>
      </c>
      <c r="Z24" s="13">
        <f t="shared" si="23"/>
        <v>0</v>
      </c>
      <c r="AA24" s="13">
        <f t="shared" si="23"/>
        <v>0</v>
      </c>
      <c r="AB24" s="13">
        <f t="shared" si="23"/>
        <v>0</v>
      </c>
      <c r="AC24" s="13">
        <f t="shared" si="21"/>
        <v>0</v>
      </c>
    </row>
    <row r="25" spans="1:29" s="1" customFormat="1" x14ac:dyDescent="0.25">
      <c r="A25" s="31">
        <v>1020500</v>
      </c>
      <c r="B25" s="5" t="s">
        <v>25</v>
      </c>
      <c r="C25" s="13">
        <v>1821884</v>
      </c>
      <c r="D25" s="13">
        <v>148765</v>
      </c>
      <c r="E25" s="13">
        <v>109657</v>
      </c>
      <c r="F25" s="13">
        <v>196860</v>
      </c>
      <c r="G25" s="13">
        <v>73080</v>
      </c>
      <c r="H25" s="13">
        <v>133480</v>
      </c>
      <c r="I25" s="13">
        <v>18050</v>
      </c>
      <c r="J25" s="13">
        <v>58000</v>
      </c>
      <c r="K25" s="13">
        <f t="shared" si="9"/>
        <v>2559776</v>
      </c>
      <c r="L25" s="13">
        <v>1821884</v>
      </c>
      <c r="M25" s="13">
        <v>148765</v>
      </c>
      <c r="N25" s="13">
        <v>109657</v>
      </c>
      <c r="O25" s="13">
        <v>196860</v>
      </c>
      <c r="P25" s="13">
        <v>73080</v>
      </c>
      <c r="Q25" s="13">
        <v>133480</v>
      </c>
      <c r="R25" s="13">
        <v>18050</v>
      </c>
      <c r="S25" s="13">
        <v>58000</v>
      </c>
      <c r="T25" s="20">
        <f t="shared" si="19"/>
        <v>2559776</v>
      </c>
      <c r="U25" s="13">
        <f t="shared" si="23"/>
        <v>0</v>
      </c>
      <c r="V25" s="13">
        <f t="shared" si="23"/>
        <v>0</v>
      </c>
      <c r="W25" s="13">
        <f t="shared" si="23"/>
        <v>0</v>
      </c>
      <c r="X25" s="13">
        <f t="shared" si="23"/>
        <v>0</v>
      </c>
      <c r="Y25" s="13">
        <f t="shared" si="23"/>
        <v>0</v>
      </c>
      <c r="Z25" s="13">
        <f t="shared" si="23"/>
        <v>0</v>
      </c>
      <c r="AA25" s="13">
        <f t="shared" si="23"/>
        <v>0</v>
      </c>
      <c r="AB25" s="13">
        <f t="shared" si="23"/>
        <v>0</v>
      </c>
      <c r="AC25" s="13">
        <f t="shared" si="21"/>
        <v>0</v>
      </c>
    </row>
    <row r="26" spans="1:29" s="1" customFormat="1" x14ac:dyDescent="0.25">
      <c r="A26" s="31"/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0"/>
      <c r="U26" s="13">
        <f t="shared" si="23"/>
        <v>0</v>
      </c>
      <c r="V26" s="13">
        <f t="shared" si="23"/>
        <v>0</v>
      </c>
      <c r="W26" s="13">
        <f t="shared" si="23"/>
        <v>0</v>
      </c>
      <c r="X26" s="13">
        <f t="shared" si="23"/>
        <v>0</v>
      </c>
      <c r="Y26" s="13">
        <f t="shared" si="23"/>
        <v>0</v>
      </c>
      <c r="Z26" s="13">
        <f t="shared" si="23"/>
        <v>0</v>
      </c>
      <c r="AA26" s="13">
        <f t="shared" si="23"/>
        <v>0</v>
      </c>
      <c r="AB26" s="13">
        <f t="shared" si="23"/>
        <v>0</v>
      </c>
      <c r="AC26" s="13"/>
    </row>
    <row r="27" spans="1:29" s="1" customFormat="1" x14ac:dyDescent="0.25">
      <c r="A27" s="31">
        <v>1040000</v>
      </c>
      <c r="B27" s="5" t="s">
        <v>26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13">
        <f t="shared" si="9"/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20">
        <f t="shared" ref="T27" si="24">SUM(L27:S27)</f>
        <v>0</v>
      </c>
      <c r="U27" s="13">
        <f t="shared" si="23"/>
        <v>0</v>
      </c>
      <c r="V27" s="13">
        <f t="shared" si="23"/>
        <v>0</v>
      </c>
      <c r="W27" s="13">
        <f t="shared" si="23"/>
        <v>0</v>
      </c>
      <c r="X27" s="13">
        <f t="shared" si="23"/>
        <v>0</v>
      </c>
      <c r="Y27" s="13">
        <f t="shared" si="23"/>
        <v>0</v>
      </c>
      <c r="Z27" s="13">
        <f t="shared" si="23"/>
        <v>0</v>
      </c>
      <c r="AA27" s="13">
        <f t="shared" si="23"/>
        <v>0</v>
      </c>
      <c r="AB27" s="13">
        <f t="shared" si="23"/>
        <v>0</v>
      </c>
      <c r="AC27" s="13">
        <f t="shared" ref="AC27" si="25">SUM(U27:AB27)</f>
        <v>0</v>
      </c>
    </row>
    <row r="28" spans="1:29" s="1" customFormat="1" x14ac:dyDescent="0.25">
      <c r="A28" s="32"/>
      <c r="B28" s="11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0"/>
      <c r="U28" s="13">
        <f t="shared" si="23"/>
        <v>0</v>
      </c>
      <c r="V28" s="13">
        <f t="shared" si="23"/>
        <v>0</v>
      </c>
      <c r="W28" s="13">
        <f t="shared" si="23"/>
        <v>0</v>
      </c>
      <c r="X28" s="13">
        <f t="shared" si="23"/>
        <v>0</v>
      </c>
      <c r="Y28" s="13">
        <f t="shared" si="23"/>
        <v>0</v>
      </c>
      <c r="Z28" s="13">
        <f t="shared" si="23"/>
        <v>0</v>
      </c>
      <c r="AA28" s="13">
        <f t="shared" si="23"/>
        <v>0</v>
      </c>
      <c r="AB28" s="13">
        <f t="shared" si="23"/>
        <v>0</v>
      </c>
      <c r="AC28" s="13"/>
    </row>
    <row r="29" spans="1:29" s="1" customFormat="1" ht="31.5" x14ac:dyDescent="0.25">
      <c r="A29" s="31">
        <v>1050000</v>
      </c>
      <c r="B29" s="5" t="s">
        <v>27</v>
      </c>
      <c r="C29" s="13">
        <v>12389318</v>
      </c>
      <c r="D29" s="13">
        <v>3993517</v>
      </c>
      <c r="E29" s="13">
        <v>2168053</v>
      </c>
      <c r="F29" s="13">
        <v>19538242</v>
      </c>
      <c r="G29" s="13">
        <v>3011378</v>
      </c>
      <c r="H29" s="13">
        <v>3550524</v>
      </c>
      <c r="I29" s="13">
        <v>9294803</v>
      </c>
      <c r="J29" s="13">
        <v>729793</v>
      </c>
      <c r="K29" s="13">
        <f t="shared" si="9"/>
        <v>54675628</v>
      </c>
      <c r="L29" s="13">
        <v>12389318</v>
      </c>
      <c r="M29" s="13">
        <v>3993517</v>
      </c>
      <c r="N29" s="13">
        <v>2168053</v>
      </c>
      <c r="O29" s="13">
        <v>19538242</v>
      </c>
      <c r="P29" s="13">
        <v>3011378</v>
      </c>
      <c r="Q29" s="13">
        <v>3550524</v>
      </c>
      <c r="R29" s="13">
        <v>9294803</v>
      </c>
      <c r="S29" s="13">
        <v>729793</v>
      </c>
      <c r="T29" s="20">
        <f t="shared" ref="T29:T36" si="26">SUM(L29:S29)</f>
        <v>54675628</v>
      </c>
      <c r="U29" s="13">
        <f t="shared" si="23"/>
        <v>0</v>
      </c>
      <c r="V29" s="13">
        <f t="shared" si="23"/>
        <v>0</v>
      </c>
      <c r="W29" s="13">
        <f t="shared" si="23"/>
        <v>0</v>
      </c>
      <c r="X29" s="13">
        <f t="shared" si="23"/>
        <v>0</v>
      </c>
      <c r="Y29" s="13">
        <f t="shared" si="23"/>
        <v>0</v>
      </c>
      <c r="Z29" s="13">
        <f t="shared" si="23"/>
        <v>0</v>
      </c>
      <c r="AA29" s="13">
        <f t="shared" si="23"/>
        <v>0</v>
      </c>
      <c r="AB29" s="13">
        <f t="shared" si="23"/>
        <v>0</v>
      </c>
      <c r="AC29" s="13">
        <f t="shared" ref="AC29:AC36" si="27">SUM(U29:AB29)</f>
        <v>0</v>
      </c>
    </row>
    <row r="30" spans="1:29" s="1" customFormat="1" x14ac:dyDescent="0.25">
      <c r="A30" s="31">
        <v>1050100</v>
      </c>
      <c r="B30" s="5" t="s">
        <v>28</v>
      </c>
      <c r="C30" s="13">
        <f>SUM(C31:C32)</f>
        <v>3167282</v>
      </c>
      <c r="D30" s="13">
        <f t="shared" ref="D30:J30" si="28">SUM(D31:D32)</f>
        <v>32020</v>
      </c>
      <c r="E30" s="13">
        <f t="shared" si="28"/>
        <v>0</v>
      </c>
      <c r="F30" s="13">
        <f t="shared" si="28"/>
        <v>0</v>
      </c>
      <c r="G30" s="13">
        <f t="shared" si="28"/>
        <v>0</v>
      </c>
      <c r="H30" s="13">
        <f t="shared" si="28"/>
        <v>0</v>
      </c>
      <c r="I30" s="13">
        <f t="shared" si="28"/>
        <v>0</v>
      </c>
      <c r="J30" s="13">
        <f t="shared" si="28"/>
        <v>0</v>
      </c>
      <c r="K30" s="13">
        <f t="shared" si="9"/>
        <v>3199302</v>
      </c>
      <c r="L30" s="13">
        <f>SUM(L31:L32)</f>
        <v>3167282</v>
      </c>
      <c r="M30" s="13">
        <f t="shared" ref="M30:S30" si="29">SUM(M31:M32)</f>
        <v>32020</v>
      </c>
      <c r="N30" s="13">
        <f t="shared" si="29"/>
        <v>0</v>
      </c>
      <c r="O30" s="13">
        <f t="shared" si="29"/>
        <v>0</v>
      </c>
      <c r="P30" s="13">
        <f t="shared" si="29"/>
        <v>0</v>
      </c>
      <c r="Q30" s="13">
        <f t="shared" si="29"/>
        <v>0</v>
      </c>
      <c r="R30" s="13">
        <f t="shared" si="29"/>
        <v>0</v>
      </c>
      <c r="S30" s="13">
        <f t="shared" si="29"/>
        <v>0</v>
      </c>
      <c r="T30" s="20">
        <f t="shared" si="26"/>
        <v>3199302</v>
      </c>
      <c r="U30" s="13">
        <f t="shared" ref="U30:AB30" si="30">SUM(U31:U32)</f>
        <v>0</v>
      </c>
      <c r="V30" s="13">
        <f t="shared" si="30"/>
        <v>0</v>
      </c>
      <c r="W30" s="13">
        <f t="shared" si="30"/>
        <v>0</v>
      </c>
      <c r="X30" s="13">
        <f t="shared" si="30"/>
        <v>0</v>
      </c>
      <c r="Y30" s="13">
        <f t="shared" si="30"/>
        <v>0</v>
      </c>
      <c r="Z30" s="13">
        <f t="shared" si="30"/>
        <v>0</v>
      </c>
      <c r="AA30" s="13">
        <f t="shared" si="30"/>
        <v>0</v>
      </c>
      <c r="AB30" s="13">
        <f t="shared" si="30"/>
        <v>0</v>
      </c>
      <c r="AC30" s="13">
        <f t="shared" si="27"/>
        <v>0</v>
      </c>
    </row>
    <row r="31" spans="1:29" s="1" customFormat="1" ht="31.5" x14ac:dyDescent="0.25">
      <c r="A31" s="32">
        <v>1050101</v>
      </c>
      <c r="B31" s="11" t="s">
        <v>29</v>
      </c>
      <c r="C31" s="14">
        <v>117618</v>
      </c>
      <c r="D31" s="14"/>
      <c r="E31" s="14"/>
      <c r="F31" s="14"/>
      <c r="G31" s="14"/>
      <c r="H31" s="14"/>
      <c r="I31" s="14"/>
      <c r="J31" s="14"/>
      <c r="K31" s="14">
        <f t="shared" si="9"/>
        <v>117618</v>
      </c>
      <c r="L31" s="14">
        <v>117618</v>
      </c>
      <c r="M31" s="14"/>
      <c r="N31" s="14"/>
      <c r="O31" s="14"/>
      <c r="P31" s="14"/>
      <c r="Q31" s="14"/>
      <c r="R31" s="14"/>
      <c r="S31" s="14"/>
      <c r="T31" s="21">
        <f t="shared" si="26"/>
        <v>117618</v>
      </c>
      <c r="U31" s="14">
        <f t="shared" ref="U31:AB36" si="31">L31-C31</f>
        <v>0</v>
      </c>
      <c r="V31" s="14">
        <f t="shared" si="31"/>
        <v>0</v>
      </c>
      <c r="W31" s="14">
        <f t="shared" si="31"/>
        <v>0</v>
      </c>
      <c r="X31" s="14">
        <f t="shared" si="31"/>
        <v>0</v>
      </c>
      <c r="Y31" s="14">
        <f t="shared" si="31"/>
        <v>0</v>
      </c>
      <c r="Z31" s="14">
        <f t="shared" si="31"/>
        <v>0</v>
      </c>
      <c r="AA31" s="14">
        <f t="shared" si="31"/>
        <v>0</v>
      </c>
      <c r="AB31" s="14">
        <f t="shared" si="31"/>
        <v>0</v>
      </c>
      <c r="AC31" s="14">
        <f t="shared" si="27"/>
        <v>0</v>
      </c>
    </row>
    <row r="32" spans="1:29" s="1" customFormat="1" ht="31.5" x14ac:dyDescent="0.25">
      <c r="A32" s="32">
        <v>1050102</v>
      </c>
      <c r="B32" s="11" t="s">
        <v>30</v>
      </c>
      <c r="C32" s="14">
        <v>3049664</v>
      </c>
      <c r="D32" s="14">
        <v>32020</v>
      </c>
      <c r="E32" s="14"/>
      <c r="F32" s="14"/>
      <c r="G32" s="14"/>
      <c r="H32" s="14"/>
      <c r="I32" s="14"/>
      <c r="J32" s="14"/>
      <c r="K32" s="14">
        <f t="shared" si="9"/>
        <v>3081684</v>
      </c>
      <c r="L32" s="14">
        <v>3049664</v>
      </c>
      <c r="M32" s="14">
        <v>32020</v>
      </c>
      <c r="N32" s="14"/>
      <c r="O32" s="14"/>
      <c r="P32" s="14"/>
      <c r="Q32" s="14"/>
      <c r="R32" s="14"/>
      <c r="S32" s="14"/>
      <c r="T32" s="21">
        <f t="shared" si="26"/>
        <v>3081684</v>
      </c>
      <c r="U32" s="14">
        <f t="shared" si="31"/>
        <v>0</v>
      </c>
      <c r="V32" s="14">
        <f t="shared" si="31"/>
        <v>0</v>
      </c>
      <c r="W32" s="14">
        <f t="shared" si="31"/>
        <v>0</v>
      </c>
      <c r="X32" s="14">
        <f t="shared" si="31"/>
        <v>0</v>
      </c>
      <c r="Y32" s="14">
        <f t="shared" si="31"/>
        <v>0</v>
      </c>
      <c r="Z32" s="14">
        <f t="shared" si="31"/>
        <v>0</v>
      </c>
      <c r="AA32" s="14">
        <f t="shared" si="31"/>
        <v>0</v>
      </c>
      <c r="AB32" s="14">
        <f t="shared" si="31"/>
        <v>0</v>
      </c>
      <c r="AC32" s="14">
        <f t="shared" si="27"/>
        <v>0</v>
      </c>
    </row>
    <row r="33" spans="1:29" s="1" customFormat="1" ht="47.25" x14ac:dyDescent="0.25">
      <c r="A33" s="31">
        <v>1050200</v>
      </c>
      <c r="B33" s="5" t="s">
        <v>31</v>
      </c>
      <c r="C33" s="13">
        <v>8965585</v>
      </c>
      <c r="D33" s="13">
        <v>3961497</v>
      </c>
      <c r="E33" s="13">
        <v>1807734</v>
      </c>
      <c r="F33" s="13">
        <v>526167</v>
      </c>
      <c r="G33" s="13">
        <v>242710</v>
      </c>
      <c r="H33" s="13">
        <v>760294</v>
      </c>
      <c r="I33" s="13">
        <v>791121</v>
      </c>
      <c r="J33" s="13">
        <v>434065</v>
      </c>
      <c r="K33" s="13">
        <f t="shared" si="9"/>
        <v>17489173</v>
      </c>
      <c r="L33" s="13">
        <v>8965585</v>
      </c>
      <c r="M33" s="13">
        <v>3961497</v>
      </c>
      <c r="N33" s="13">
        <v>1807734</v>
      </c>
      <c r="O33" s="13">
        <v>526167</v>
      </c>
      <c r="P33" s="13">
        <v>242710</v>
      </c>
      <c r="Q33" s="13">
        <v>760294</v>
      </c>
      <c r="R33" s="13">
        <v>791121</v>
      </c>
      <c r="S33" s="13">
        <v>434065</v>
      </c>
      <c r="T33" s="20">
        <f t="shared" si="26"/>
        <v>17489173</v>
      </c>
      <c r="U33" s="14">
        <f t="shared" si="31"/>
        <v>0</v>
      </c>
      <c r="V33" s="13">
        <f t="shared" si="31"/>
        <v>0</v>
      </c>
      <c r="W33" s="13">
        <f t="shared" si="31"/>
        <v>0</v>
      </c>
      <c r="X33" s="13">
        <f t="shared" si="31"/>
        <v>0</v>
      </c>
      <c r="Y33" s="13">
        <f t="shared" si="31"/>
        <v>0</v>
      </c>
      <c r="Z33" s="13">
        <f t="shared" si="31"/>
        <v>0</v>
      </c>
      <c r="AA33" s="13">
        <f t="shared" si="31"/>
        <v>0</v>
      </c>
      <c r="AB33" s="13">
        <f t="shared" si="31"/>
        <v>0</v>
      </c>
      <c r="AC33" s="13">
        <f t="shared" si="27"/>
        <v>0</v>
      </c>
    </row>
    <row r="34" spans="1:29" s="1" customFormat="1" ht="63" x14ac:dyDescent="0.25">
      <c r="A34" s="31">
        <v>1050400</v>
      </c>
      <c r="B34" s="5" t="s">
        <v>32</v>
      </c>
      <c r="C34" s="13"/>
      <c r="D34" s="13"/>
      <c r="E34" s="13">
        <v>230453</v>
      </c>
      <c r="F34" s="13">
        <v>10447735</v>
      </c>
      <c r="G34" s="13">
        <v>1843511</v>
      </c>
      <c r="H34" s="13">
        <v>1780192</v>
      </c>
      <c r="I34" s="13">
        <v>5328511</v>
      </c>
      <c r="J34" s="13">
        <v>136473</v>
      </c>
      <c r="K34" s="13">
        <f t="shared" si="9"/>
        <v>19766875</v>
      </c>
      <c r="L34" s="13"/>
      <c r="M34" s="13"/>
      <c r="N34" s="13">
        <v>230453</v>
      </c>
      <c r="O34" s="13">
        <v>10447735</v>
      </c>
      <c r="P34" s="13">
        <v>1843511</v>
      </c>
      <c r="Q34" s="13">
        <v>1780192</v>
      </c>
      <c r="R34" s="13">
        <v>5328511</v>
      </c>
      <c r="S34" s="13">
        <v>136473</v>
      </c>
      <c r="T34" s="20">
        <f t="shared" si="26"/>
        <v>19766875</v>
      </c>
      <c r="U34" s="14">
        <f t="shared" si="31"/>
        <v>0</v>
      </c>
      <c r="V34" s="13">
        <f t="shared" si="31"/>
        <v>0</v>
      </c>
      <c r="W34" s="13">
        <f t="shared" si="31"/>
        <v>0</v>
      </c>
      <c r="X34" s="13">
        <f t="shared" si="31"/>
        <v>0</v>
      </c>
      <c r="Y34" s="13">
        <f t="shared" si="31"/>
        <v>0</v>
      </c>
      <c r="Z34" s="13">
        <f t="shared" si="31"/>
        <v>0</v>
      </c>
      <c r="AA34" s="13">
        <f t="shared" si="31"/>
        <v>0</v>
      </c>
      <c r="AB34" s="13">
        <f t="shared" si="31"/>
        <v>0</v>
      </c>
      <c r="AC34" s="13">
        <f t="shared" si="27"/>
        <v>0</v>
      </c>
    </row>
    <row r="35" spans="1:29" s="1" customFormat="1" ht="31.5" x14ac:dyDescent="0.25">
      <c r="A35" s="31">
        <v>1051100</v>
      </c>
      <c r="B35" s="5" t="s">
        <v>33</v>
      </c>
      <c r="C35" s="13">
        <v>251474</v>
      </c>
      <c r="D35" s="13"/>
      <c r="E35" s="13">
        <v>52646</v>
      </c>
      <c r="F35" s="13">
        <v>288145</v>
      </c>
      <c r="G35" s="13">
        <v>6543</v>
      </c>
      <c r="H35" s="13">
        <v>198686</v>
      </c>
      <c r="I35" s="13">
        <v>234886</v>
      </c>
      <c r="J35" s="13">
        <v>106256</v>
      </c>
      <c r="K35" s="13">
        <f t="shared" si="9"/>
        <v>1138636</v>
      </c>
      <c r="L35" s="13">
        <v>251474</v>
      </c>
      <c r="M35" s="13"/>
      <c r="N35" s="13">
        <v>52646</v>
      </c>
      <c r="O35" s="13">
        <v>288145</v>
      </c>
      <c r="P35" s="13">
        <v>6543</v>
      </c>
      <c r="Q35" s="13">
        <v>198686</v>
      </c>
      <c r="R35" s="13">
        <v>234886</v>
      </c>
      <c r="S35" s="13">
        <v>106256</v>
      </c>
      <c r="T35" s="20">
        <f t="shared" si="26"/>
        <v>1138636</v>
      </c>
      <c r="U35" s="14">
        <f t="shared" si="31"/>
        <v>0</v>
      </c>
      <c r="V35" s="13">
        <f t="shared" si="31"/>
        <v>0</v>
      </c>
      <c r="W35" s="13">
        <f t="shared" si="31"/>
        <v>0</v>
      </c>
      <c r="X35" s="13">
        <f t="shared" si="31"/>
        <v>0</v>
      </c>
      <c r="Y35" s="13">
        <f t="shared" si="31"/>
        <v>0</v>
      </c>
      <c r="Z35" s="13">
        <f t="shared" si="31"/>
        <v>0</v>
      </c>
      <c r="AA35" s="13">
        <f t="shared" si="31"/>
        <v>0</v>
      </c>
      <c r="AB35" s="13">
        <f t="shared" si="31"/>
        <v>0</v>
      </c>
      <c r="AC35" s="13">
        <f t="shared" si="27"/>
        <v>0</v>
      </c>
    </row>
    <row r="36" spans="1:29" s="2" customFormat="1" ht="31.5" x14ac:dyDescent="0.25">
      <c r="A36" s="31">
        <v>1051200</v>
      </c>
      <c r="B36" s="5" t="s">
        <v>34</v>
      </c>
      <c r="C36" s="13">
        <v>390</v>
      </c>
      <c r="D36" s="13"/>
      <c r="E36" s="13">
        <v>77220</v>
      </c>
      <c r="F36" s="13">
        <v>8180527</v>
      </c>
      <c r="G36" s="13">
        <v>918615</v>
      </c>
      <c r="H36" s="13">
        <v>799009</v>
      </c>
      <c r="I36" s="13">
        <v>2935325</v>
      </c>
      <c r="J36" s="13">
        <v>52999</v>
      </c>
      <c r="K36" s="13">
        <f t="shared" si="9"/>
        <v>12964085</v>
      </c>
      <c r="L36" s="13">
        <v>390</v>
      </c>
      <c r="M36" s="13"/>
      <c r="N36" s="13">
        <v>77220</v>
      </c>
      <c r="O36" s="13">
        <v>8180527</v>
      </c>
      <c r="P36" s="13">
        <v>918615</v>
      </c>
      <c r="Q36" s="13">
        <v>799009</v>
      </c>
      <c r="R36" s="13">
        <v>2935325</v>
      </c>
      <c r="S36" s="13">
        <v>52999</v>
      </c>
      <c r="T36" s="20">
        <f t="shared" si="26"/>
        <v>12964085</v>
      </c>
      <c r="U36" s="14">
        <f t="shared" si="31"/>
        <v>0</v>
      </c>
      <c r="V36" s="13">
        <f t="shared" si="31"/>
        <v>0</v>
      </c>
      <c r="W36" s="13">
        <f t="shared" si="31"/>
        <v>0</v>
      </c>
      <c r="X36" s="13">
        <f t="shared" si="31"/>
        <v>0</v>
      </c>
      <c r="Y36" s="13">
        <f t="shared" si="31"/>
        <v>0</v>
      </c>
      <c r="Z36" s="13">
        <f t="shared" si="31"/>
        <v>0</v>
      </c>
      <c r="AA36" s="13">
        <f t="shared" si="31"/>
        <v>0</v>
      </c>
      <c r="AB36" s="13">
        <f t="shared" si="31"/>
        <v>0</v>
      </c>
      <c r="AC36" s="13">
        <f t="shared" si="27"/>
        <v>0</v>
      </c>
    </row>
    <row r="37" spans="1:29" s="2" customFormat="1" x14ac:dyDescent="0.25">
      <c r="A37" s="32"/>
      <c r="B37" s="11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21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s="1" customFormat="1" ht="31.5" x14ac:dyDescent="0.25">
      <c r="A38" s="31">
        <v>1060000</v>
      </c>
      <c r="B38" s="5" t="s">
        <v>35</v>
      </c>
      <c r="C38" s="13">
        <f>SUM(C39)</f>
        <v>472013547</v>
      </c>
      <c r="D38" s="13">
        <f t="shared" ref="D38:J38" si="32">SUM(D39)</f>
        <v>0</v>
      </c>
      <c r="E38" s="13">
        <f t="shared" si="32"/>
        <v>0</v>
      </c>
      <c r="F38" s="13">
        <f t="shared" si="32"/>
        <v>0</v>
      </c>
      <c r="G38" s="13">
        <f t="shared" si="32"/>
        <v>0</v>
      </c>
      <c r="H38" s="13">
        <f t="shared" si="32"/>
        <v>0</v>
      </c>
      <c r="I38" s="13">
        <f t="shared" si="32"/>
        <v>0</v>
      </c>
      <c r="J38" s="13">
        <f t="shared" si="32"/>
        <v>0</v>
      </c>
      <c r="K38" s="13">
        <f t="shared" si="9"/>
        <v>472013547</v>
      </c>
      <c r="L38" s="13">
        <f>SUM(L39)</f>
        <v>472013547</v>
      </c>
      <c r="M38" s="13">
        <f t="shared" ref="M38:S38" si="33">SUM(M39)</f>
        <v>0</v>
      </c>
      <c r="N38" s="13">
        <f t="shared" si="33"/>
        <v>0</v>
      </c>
      <c r="O38" s="13">
        <f t="shared" si="33"/>
        <v>0</v>
      </c>
      <c r="P38" s="13">
        <f t="shared" si="33"/>
        <v>0</v>
      </c>
      <c r="Q38" s="13">
        <f t="shared" si="33"/>
        <v>0</v>
      </c>
      <c r="R38" s="13">
        <f t="shared" si="33"/>
        <v>0</v>
      </c>
      <c r="S38" s="13">
        <f t="shared" si="33"/>
        <v>0</v>
      </c>
      <c r="T38" s="20">
        <f t="shared" ref="T38:T39" si="34">SUM(L38:S38)</f>
        <v>472013547</v>
      </c>
      <c r="U38" s="13">
        <f t="shared" ref="U38:AB38" si="35">SUM(U39)</f>
        <v>0</v>
      </c>
      <c r="V38" s="13">
        <f t="shared" si="35"/>
        <v>0</v>
      </c>
      <c r="W38" s="13">
        <f t="shared" si="35"/>
        <v>0</v>
      </c>
      <c r="X38" s="13">
        <f t="shared" si="35"/>
        <v>0</v>
      </c>
      <c r="Y38" s="13">
        <f t="shared" si="35"/>
        <v>0</v>
      </c>
      <c r="Z38" s="13">
        <f t="shared" si="35"/>
        <v>0</v>
      </c>
      <c r="AA38" s="13">
        <f t="shared" si="35"/>
        <v>0</v>
      </c>
      <c r="AB38" s="13">
        <f t="shared" si="35"/>
        <v>0</v>
      </c>
      <c r="AC38" s="13">
        <f t="shared" ref="AC38:AC39" si="36">SUM(U38:AB38)</f>
        <v>0</v>
      </c>
    </row>
    <row r="39" spans="1:29" s="1" customFormat="1" x14ac:dyDescent="0.25">
      <c r="A39" s="32">
        <v>1060400</v>
      </c>
      <c r="B39" s="11" t="s">
        <v>64</v>
      </c>
      <c r="C39" s="14">
        <v>472013547</v>
      </c>
      <c r="D39" s="14"/>
      <c r="E39" s="14"/>
      <c r="F39" s="14"/>
      <c r="G39" s="14"/>
      <c r="H39" s="14"/>
      <c r="I39" s="14"/>
      <c r="J39" s="14"/>
      <c r="K39" s="14">
        <f t="shared" si="9"/>
        <v>472013547</v>
      </c>
      <c r="L39" s="14">
        <v>472013547</v>
      </c>
      <c r="M39" s="14"/>
      <c r="N39" s="14"/>
      <c r="O39" s="14"/>
      <c r="P39" s="14"/>
      <c r="Q39" s="14"/>
      <c r="R39" s="14"/>
      <c r="S39" s="14"/>
      <c r="T39" s="21">
        <f t="shared" si="34"/>
        <v>472013547</v>
      </c>
      <c r="U39" s="14">
        <f t="shared" ref="U39:AB39" si="37">L39-C39</f>
        <v>0</v>
      </c>
      <c r="V39" s="14">
        <f t="shared" si="37"/>
        <v>0</v>
      </c>
      <c r="W39" s="14">
        <f t="shared" si="37"/>
        <v>0</v>
      </c>
      <c r="X39" s="14">
        <f t="shared" si="37"/>
        <v>0</v>
      </c>
      <c r="Y39" s="14">
        <f t="shared" si="37"/>
        <v>0</v>
      </c>
      <c r="Z39" s="14">
        <f t="shared" si="37"/>
        <v>0</v>
      </c>
      <c r="AA39" s="14">
        <f t="shared" si="37"/>
        <v>0</v>
      </c>
      <c r="AB39" s="14">
        <f t="shared" si="37"/>
        <v>0</v>
      </c>
      <c r="AC39" s="14">
        <f t="shared" si="36"/>
        <v>0</v>
      </c>
    </row>
    <row r="40" spans="1:29" s="1" customFormat="1" x14ac:dyDescent="0.25">
      <c r="A40" s="31"/>
      <c r="B40" s="5"/>
      <c r="C40" s="14"/>
      <c r="D40" s="14"/>
      <c r="E40" s="14"/>
      <c r="F40" s="14"/>
      <c r="G40" s="14"/>
      <c r="H40" s="14"/>
      <c r="I40" s="14"/>
      <c r="J40" s="14"/>
      <c r="K40" s="13"/>
      <c r="L40" s="14"/>
      <c r="M40" s="14"/>
      <c r="N40" s="14"/>
      <c r="O40" s="14"/>
      <c r="P40" s="14"/>
      <c r="Q40" s="14"/>
      <c r="R40" s="14"/>
      <c r="S40" s="14"/>
      <c r="T40" s="20"/>
      <c r="U40" s="14"/>
      <c r="V40" s="14"/>
      <c r="W40" s="14"/>
      <c r="X40" s="14"/>
      <c r="Y40" s="14"/>
      <c r="Z40" s="14"/>
      <c r="AA40" s="14"/>
      <c r="AB40" s="14"/>
      <c r="AC40" s="13"/>
    </row>
    <row r="41" spans="1:29" s="1" customFormat="1" x14ac:dyDescent="0.25">
      <c r="A41" s="31">
        <v>1400000</v>
      </c>
      <c r="B41" s="5" t="s">
        <v>36</v>
      </c>
      <c r="C41" s="13">
        <f>C42</f>
        <v>11626998</v>
      </c>
      <c r="D41" s="13">
        <f t="shared" ref="D41:J41" si="38">D42</f>
        <v>278072</v>
      </c>
      <c r="E41" s="13">
        <f t="shared" si="38"/>
        <v>5865316</v>
      </c>
      <c r="F41" s="13">
        <f t="shared" si="38"/>
        <v>4780650</v>
      </c>
      <c r="G41" s="13">
        <f t="shared" si="38"/>
        <v>3189492</v>
      </c>
      <c r="H41" s="13">
        <f t="shared" si="38"/>
        <v>2873592</v>
      </c>
      <c r="I41" s="13">
        <f t="shared" si="38"/>
        <v>1576087</v>
      </c>
      <c r="J41" s="13">
        <f t="shared" si="38"/>
        <v>1023696</v>
      </c>
      <c r="K41" s="13">
        <f t="shared" si="9"/>
        <v>31213903</v>
      </c>
      <c r="L41" s="13">
        <f>L42</f>
        <v>11626998</v>
      </c>
      <c r="M41" s="13">
        <f t="shared" ref="M41:S41" si="39">M42</f>
        <v>278072</v>
      </c>
      <c r="N41" s="13">
        <f t="shared" si="39"/>
        <v>5865316</v>
      </c>
      <c r="O41" s="13">
        <f t="shared" si="39"/>
        <v>4780650</v>
      </c>
      <c r="P41" s="13">
        <f t="shared" si="39"/>
        <v>3189492</v>
      </c>
      <c r="Q41" s="13">
        <f t="shared" si="39"/>
        <v>2873592</v>
      </c>
      <c r="R41" s="13">
        <f t="shared" si="39"/>
        <v>1576087</v>
      </c>
      <c r="S41" s="13">
        <f t="shared" si="39"/>
        <v>1023696</v>
      </c>
      <c r="T41" s="20">
        <f t="shared" ref="T41:T42" si="40">SUM(L41:S41)</f>
        <v>31213903</v>
      </c>
      <c r="U41" s="13">
        <f t="shared" ref="U41:AB41" si="41">U42</f>
        <v>0</v>
      </c>
      <c r="V41" s="13">
        <f t="shared" si="41"/>
        <v>0</v>
      </c>
      <c r="W41" s="13">
        <f t="shared" si="41"/>
        <v>0</v>
      </c>
      <c r="X41" s="13">
        <f t="shared" si="41"/>
        <v>0</v>
      </c>
      <c r="Y41" s="13">
        <f t="shared" si="41"/>
        <v>0</v>
      </c>
      <c r="Z41" s="13">
        <f t="shared" si="41"/>
        <v>0</v>
      </c>
      <c r="AA41" s="13">
        <f t="shared" si="41"/>
        <v>0</v>
      </c>
      <c r="AB41" s="13">
        <f t="shared" si="41"/>
        <v>0</v>
      </c>
      <c r="AC41" s="13">
        <f t="shared" ref="AC41:AC42" si="42">SUM(U41:AB41)</f>
        <v>0</v>
      </c>
    </row>
    <row r="42" spans="1:29" s="1" customFormat="1" x14ac:dyDescent="0.25">
      <c r="A42" s="31">
        <v>1400100</v>
      </c>
      <c r="B42" s="5" t="s">
        <v>37</v>
      </c>
      <c r="C42" s="14">
        <v>11626998</v>
      </c>
      <c r="D42" s="14">
        <v>278072</v>
      </c>
      <c r="E42" s="14">
        <v>5865316</v>
      </c>
      <c r="F42" s="14">
        <v>4780650</v>
      </c>
      <c r="G42" s="14">
        <v>3189492</v>
      </c>
      <c r="H42" s="14">
        <v>2873592</v>
      </c>
      <c r="I42" s="14">
        <v>1576087</v>
      </c>
      <c r="J42" s="14">
        <v>1023696</v>
      </c>
      <c r="K42" s="14">
        <f t="shared" si="9"/>
        <v>31213903</v>
      </c>
      <c r="L42" s="14">
        <v>11626998</v>
      </c>
      <c r="M42" s="14">
        <v>278072</v>
      </c>
      <c r="N42" s="14">
        <v>5865316</v>
      </c>
      <c r="O42" s="14">
        <v>4780650</v>
      </c>
      <c r="P42" s="14">
        <v>3189492</v>
      </c>
      <c r="Q42" s="14">
        <v>2873592</v>
      </c>
      <c r="R42" s="14">
        <v>1576087</v>
      </c>
      <c r="S42" s="14">
        <v>1023696</v>
      </c>
      <c r="T42" s="21">
        <f t="shared" si="40"/>
        <v>31213903</v>
      </c>
      <c r="U42" s="14">
        <f t="shared" ref="U42:AB42" si="43">L42-C42</f>
        <v>0</v>
      </c>
      <c r="V42" s="14">
        <f t="shared" si="43"/>
        <v>0</v>
      </c>
      <c r="W42" s="14">
        <f t="shared" si="43"/>
        <v>0</v>
      </c>
      <c r="X42" s="14">
        <f t="shared" si="43"/>
        <v>0</v>
      </c>
      <c r="Y42" s="14">
        <f t="shared" si="43"/>
        <v>0</v>
      </c>
      <c r="Z42" s="14">
        <f t="shared" si="43"/>
        <v>0</v>
      </c>
      <c r="AA42" s="14">
        <f t="shared" si="43"/>
        <v>0</v>
      </c>
      <c r="AB42" s="14">
        <f t="shared" si="43"/>
        <v>0</v>
      </c>
      <c r="AC42" s="14">
        <f t="shared" si="42"/>
        <v>0</v>
      </c>
    </row>
    <row r="43" spans="1:29" s="1" customFormat="1" ht="16.5" thickBot="1" x14ac:dyDescent="0.3">
      <c r="A43" s="32"/>
      <c r="B43" s="11"/>
      <c r="C43" s="74"/>
      <c r="D43" s="74"/>
      <c r="E43" s="74"/>
      <c r="F43" s="74"/>
      <c r="G43" s="74"/>
      <c r="H43" s="74"/>
      <c r="I43" s="74"/>
      <c r="J43" s="74"/>
      <c r="K43" s="75"/>
      <c r="L43" s="74"/>
      <c r="M43" s="74"/>
      <c r="N43" s="74"/>
      <c r="O43" s="74"/>
      <c r="P43" s="74"/>
      <c r="Q43" s="74"/>
      <c r="R43" s="74"/>
      <c r="S43" s="74"/>
      <c r="T43" s="87"/>
      <c r="U43" s="14"/>
      <c r="V43" s="14"/>
      <c r="W43" s="14"/>
      <c r="X43" s="14"/>
      <c r="Y43" s="14"/>
      <c r="Z43" s="14"/>
      <c r="AA43" s="14"/>
      <c r="AB43" s="14"/>
      <c r="AC43" s="13"/>
    </row>
    <row r="44" spans="1:29" s="1" customFormat="1" ht="16.5" thickBot="1" x14ac:dyDescent="0.3">
      <c r="A44" s="28">
        <v>2000000</v>
      </c>
      <c r="B44" s="34" t="s">
        <v>38</v>
      </c>
      <c r="C44" s="71">
        <f>SUM(C45+C53+C56+C58+C60)</f>
        <v>84042757</v>
      </c>
      <c r="D44" s="71">
        <f t="shared" ref="D44:J44" si="44">SUM(D45+D53+D56+D58+D60)</f>
        <v>184848</v>
      </c>
      <c r="E44" s="71">
        <f t="shared" si="44"/>
        <v>5736931</v>
      </c>
      <c r="F44" s="71">
        <f t="shared" si="44"/>
        <v>66286186</v>
      </c>
      <c r="G44" s="71">
        <f t="shared" si="44"/>
        <v>2418694</v>
      </c>
      <c r="H44" s="71">
        <f t="shared" si="44"/>
        <v>2803562</v>
      </c>
      <c r="I44" s="71">
        <f t="shared" si="44"/>
        <v>1057493</v>
      </c>
      <c r="J44" s="79">
        <f t="shared" si="44"/>
        <v>788120</v>
      </c>
      <c r="K44" s="81">
        <f t="shared" si="9"/>
        <v>163318591</v>
      </c>
      <c r="L44" s="80">
        <f>SUM(L45+L53+L56+L58+L60)</f>
        <v>102761661</v>
      </c>
      <c r="M44" s="71">
        <f t="shared" ref="M44:S44" si="45">SUM(M45+M53+M56+M58+M60)</f>
        <v>184848</v>
      </c>
      <c r="N44" s="71">
        <f t="shared" si="45"/>
        <v>5736931</v>
      </c>
      <c r="O44" s="71">
        <f t="shared" si="45"/>
        <v>66286186</v>
      </c>
      <c r="P44" s="71">
        <f t="shared" si="45"/>
        <v>2418694</v>
      </c>
      <c r="Q44" s="71">
        <f t="shared" si="45"/>
        <v>2803562</v>
      </c>
      <c r="R44" s="71">
        <f t="shared" si="45"/>
        <v>1057493</v>
      </c>
      <c r="S44" s="79">
        <f t="shared" si="45"/>
        <v>788120</v>
      </c>
      <c r="T44" s="89">
        <f t="shared" ref="T44:T51" si="46">SUM(L44:S44)</f>
        <v>182037495</v>
      </c>
      <c r="U44" s="86">
        <f t="shared" ref="U44:AB44" si="47">SUM(U45+U53+U56+U58+U60)</f>
        <v>18718904</v>
      </c>
      <c r="V44" s="30">
        <f t="shared" si="47"/>
        <v>0</v>
      </c>
      <c r="W44" s="30">
        <f t="shared" si="47"/>
        <v>0</v>
      </c>
      <c r="X44" s="30">
        <f t="shared" si="47"/>
        <v>0</v>
      </c>
      <c r="Y44" s="30">
        <f t="shared" si="47"/>
        <v>0</v>
      </c>
      <c r="Z44" s="30">
        <f t="shared" si="47"/>
        <v>0</v>
      </c>
      <c r="AA44" s="30">
        <f t="shared" si="47"/>
        <v>0</v>
      </c>
      <c r="AB44" s="30">
        <f t="shared" si="47"/>
        <v>0</v>
      </c>
      <c r="AC44" s="30">
        <f t="shared" ref="AC44:AC51" si="48">SUM(U44:AB44)</f>
        <v>18718904</v>
      </c>
    </row>
    <row r="45" spans="1:29" s="1" customFormat="1" ht="47.25" x14ac:dyDescent="0.25">
      <c r="A45" s="31">
        <v>2010000</v>
      </c>
      <c r="B45" s="5" t="s">
        <v>39</v>
      </c>
      <c r="C45" s="72">
        <f>38724402</f>
        <v>38724402</v>
      </c>
      <c r="D45" s="72">
        <v>32158</v>
      </c>
      <c r="E45" s="72">
        <v>807264</v>
      </c>
      <c r="F45" s="72">
        <v>63827185</v>
      </c>
      <c r="G45" s="72">
        <v>186496</v>
      </c>
      <c r="H45" s="72">
        <v>136060</v>
      </c>
      <c r="I45" s="72">
        <v>102649</v>
      </c>
      <c r="J45" s="72">
        <v>15436</v>
      </c>
      <c r="K45" s="72">
        <f t="shared" si="9"/>
        <v>103831650</v>
      </c>
      <c r="L45" s="72">
        <f>38724402+18718904</f>
        <v>57443306</v>
      </c>
      <c r="M45" s="72">
        <v>32158</v>
      </c>
      <c r="N45" s="72">
        <v>807264</v>
      </c>
      <c r="O45" s="72">
        <v>63827185</v>
      </c>
      <c r="P45" s="72">
        <v>186496</v>
      </c>
      <c r="Q45" s="72">
        <v>136060</v>
      </c>
      <c r="R45" s="72">
        <v>102649</v>
      </c>
      <c r="S45" s="72">
        <v>15436</v>
      </c>
      <c r="T45" s="88">
        <f t="shared" si="46"/>
        <v>122550554</v>
      </c>
      <c r="U45" s="13">
        <f t="shared" ref="U45:U58" si="49">L45-C45</f>
        <v>18718904</v>
      </c>
      <c r="V45" s="13">
        <f t="shared" ref="V45:V58" si="50">M45-D45</f>
        <v>0</v>
      </c>
      <c r="W45" s="13">
        <f t="shared" ref="W45:W58" si="51">N45-E45</f>
        <v>0</v>
      </c>
      <c r="X45" s="13">
        <f t="shared" ref="X45:X58" si="52">O45-F45</f>
        <v>0</v>
      </c>
      <c r="Y45" s="13">
        <f t="shared" ref="Y45:Y58" si="53">P45-G45</f>
        <v>0</v>
      </c>
      <c r="Z45" s="13">
        <f t="shared" ref="Z45:Z58" si="54">Q45-H45</f>
        <v>0</v>
      </c>
      <c r="AA45" s="13">
        <f t="shared" ref="AA45:AA58" si="55">R45-I45</f>
        <v>0</v>
      </c>
      <c r="AB45" s="13">
        <f t="shared" ref="AB45:AB58" si="56">S45-J45</f>
        <v>0</v>
      </c>
      <c r="AC45" s="13">
        <f>SUM(U45:AB45)</f>
        <v>18718904</v>
      </c>
    </row>
    <row r="46" spans="1:29" s="1" customFormat="1" ht="47.25" x14ac:dyDescent="0.25">
      <c r="A46" s="31">
        <v>2010200</v>
      </c>
      <c r="B46" s="5" t="s">
        <v>40</v>
      </c>
      <c r="C46" s="58">
        <v>1657241</v>
      </c>
      <c r="D46" s="58">
        <v>27175</v>
      </c>
      <c r="E46" s="58">
        <v>669698</v>
      </c>
      <c r="F46" s="58">
        <v>127009</v>
      </c>
      <c r="G46" s="58">
        <v>46325</v>
      </c>
      <c r="H46" s="58">
        <v>108168</v>
      </c>
      <c r="I46" s="58">
        <v>76669</v>
      </c>
      <c r="J46" s="58">
        <v>14624</v>
      </c>
      <c r="K46" s="13">
        <f t="shared" si="9"/>
        <v>2726909</v>
      </c>
      <c r="L46" s="58">
        <v>1657241</v>
      </c>
      <c r="M46" s="58">
        <v>27175</v>
      </c>
      <c r="N46" s="58">
        <v>669698</v>
      </c>
      <c r="O46" s="58">
        <v>127009</v>
      </c>
      <c r="P46" s="58">
        <v>46325</v>
      </c>
      <c r="Q46" s="58">
        <v>108168</v>
      </c>
      <c r="R46" s="58">
        <v>76669</v>
      </c>
      <c r="S46" s="58">
        <v>14624</v>
      </c>
      <c r="T46" s="20">
        <f t="shared" si="46"/>
        <v>2726909</v>
      </c>
      <c r="U46" s="13">
        <f t="shared" si="49"/>
        <v>0</v>
      </c>
      <c r="V46" s="16">
        <f t="shared" si="50"/>
        <v>0</v>
      </c>
      <c r="W46" s="16">
        <f t="shared" si="51"/>
        <v>0</v>
      </c>
      <c r="X46" s="16">
        <f t="shared" si="52"/>
        <v>0</v>
      </c>
      <c r="Y46" s="16">
        <f t="shared" si="53"/>
        <v>0</v>
      </c>
      <c r="Z46" s="16">
        <f t="shared" si="54"/>
        <v>0</v>
      </c>
      <c r="AA46" s="16">
        <f t="shared" si="55"/>
        <v>0</v>
      </c>
      <c r="AB46" s="16">
        <f t="shared" si="56"/>
        <v>0</v>
      </c>
      <c r="AC46" s="13">
        <f t="shared" si="48"/>
        <v>0</v>
      </c>
    </row>
    <row r="47" spans="1:29" s="1" customFormat="1" ht="31.5" x14ac:dyDescent="0.25">
      <c r="A47" s="31">
        <v>2010300</v>
      </c>
      <c r="B47" s="5" t="s">
        <v>41</v>
      </c>
      <c r="C47" s="13">
        <v>20800000</v>
      </c>
      <c r="D47" s="13"/>
      <c r="E47" s="13"/>
      <c r="F47" s="13">
        <v>63646520</v>
      </c>
      <c r="G47" s="13"/>
      <c r="H47" s="13"/>
      <c r="I47" s="13"/>
      <c r="J47" s="13"/>
      <c r="K47" s="13">
        <f t="shared" si="9"/>
        <v>84446520</v>
      </c>
      <c r="L47" s="13">
        <v>20800000</v>
      </c>
      <c r="M47" s="13"/>
      <c r="N47" s="13"/>
      <c r="O47" s="13">
        <v>63646520</v>
      </c>
      <c r="P47" s="13"/>
      <c r="Q47" s="13"/>
      <c r="R47" s="13"/>
      <c r="S47" s="13"/>
      <c r="T47" s="20">
        <f t="shared" si="46"/>
        <v>84446520</v>
      </c>
      <c r="U47" s="13">
        <f t="shared" si="49"/>
        <v>0</v>
      </c>
      <c r="V47" s="13">
        <f t="shared" si="50"/>
        <v>0</v>
      </c>
      <c r="W47" s="13">
        <f t="shared" si="51"/>
        <v>0</v>
      </c>
      <c r="X47" s="13">
        <f t="shared" si="52"/>
        <v>0</v>
      </c>
      <c r="Y47" s="13">
        <f t="shared" si="53"/>
        <v>0</v>
      </c>
      <c r="Z47" s="13">
        <f t="shared" si="54"/>
        <v>0</v>
      </c>
      <c r="AA47" s="13">
        <f t="shared" si="55"/>
        <v>0</v>
      </c>
      <c r="AB47" s="13">
        <f t="shared" si="56"/>
        <v>0</v>
      </c>
      <c r="AC47" s="13">
        <f t="shared" si="48"/>
        <v>0</v>
      </c>
    </row>
    <row r="48" spans="1:29" s="1" customFormat="1" ht="31.5" x14ac:dyDescent="0.25">
      <c r="A48" s="31">
        <v>2010400</v>
      </c>
      <c r="B48" s="5" t="s">
        <v>42</v>
      </c>
      <c r="C48" s="13">
        <v>325000</v>
      </c>
      <c r="D48" s="13"/>
      <c r="E48" s="13"/>
      <c r="F48" s="13"/>
      <c r="G48" s="13"/>
      <c r="H48" s="13"/>
      <c r="I48" s="13"/>
      <c r="J48" s="13"/>
      <c r="K48" s="13">
        <f t="shared" si="9"/>
        <v>325000</v>
      </c>
      <c r="L48" s="13">
        <v>325000</v>
      </c>
      <c r="M48" s="13"/>
      <c r="N48" s="13"/>
      <c r="O48" s="13"/>
      <c r="P48" s="13"/>
      <c r="Q48" s="13"/>
      <c r="R48" s="13"/>
      <c r="S48" s="13"/>
      <c r="T48" s="20">
        <f t="shared" si="46"/>
        <v>325000</v>
      </c>
      <c r="U48" s="13">
        <f t="shared" si="49"/>
        <v>0</v>
      </c>
      <c r="V48" s="13">
        <f t="shared" si="50"/>
        <v>0</v>
      </c>
      <c r="W48" s="13">
        <f t="shared" si="51"/>
        <v>0</v>
      </c>
      <c r="X48" s="13">
        <f t="shared" si="52"/>
        <v>0</v>
      </c>
      <c r="Y48" s="13">
        <f t="shared" si="53"/>
        <v>0</v>
      </c>
      <c r="Z48" s="13">
        <f t="shared" si="54"/>
        <v>0</v>
      </c>
      <c r="AA48" s="13">
        <f t="shared" si="55"/>
        <v>0</v>
      </c>
      <c r="AB48" s="13">
        <f t="shared" si="56"/>
        <v>0</v>
      </c>
      <c r="AC48" s="13">
        <f t="shared" si="48"/>
        <v>0</v>
      </c>
    </row>
    <row r="49" spans="1:29" s="1" customFormat="1" ht="31.5" x14ac:dyDescent="0.25">
      <c r="A49" s="31">
        <v>2010500</v>
      </c>
      <c r="B49" s="5" t="s">
        <v>43</v>
      </c>
      <c r="C49" s="13">
        <v>302</v>
      </c>
      <c r="D49" s="13"/>
      <c r="E49" s="13">
        <v>1760</v>
      </c>
      <c r="F49" s="13"/>
      <c r="G49" s="13"/>
      <c r="H49" s="13"/>
      <c r="I49" s="13"/>
      <c r="J49" s="13"/>
      <c r="K49" s="13">
        <f t="shared" si="9"/>
        <v>2062</v>
      </c>
      <c r="L49" s="13">
        <v>302</v>
      </c>
      <c r="M49" s="13"/>
      <c r="N49" s="13">
        <v>1760</v>
      </c>
      <c r="O49" s="13"/>
      <c r="P49" s="13"/>
      <c r="Q49" s="13"/>
      <c r="R49" s="13"/>
      <c r="S49" s="13"/>
      <c r="T49" s="20">
        <f t="shared" si="46"/>
        <v>2062</v>
      </c>
      <c r="U49" s="13">
        <f t="shared" si="49"/>
        <v>0</v>
      </c>
      <c r="V49" s="13">
        <f t="shared" si="50"/>
        <v>0</v>
      </c>
      <c r="W49" s="13">
        <f t="shared" si="51"/>
        <v>0</v>
      </c>
      <c r="X49" s="13">
        <f t="shared" si="52"/>
        <v>0</v>
      </c>
      <c r="Y49" s="13">
        <f t="shared" si="53"/>
        <v>0</v>
      </c>
      <c r="Z49" s="13">
        <f t="shared" si="54"/>
        <v>0</v>
      </c>
      <c r="AA49" s="13">
        <f t="shared" si="55"/>
        <v>0</v>
      </c>
      <c r="AB49" s="13">
        <f t="shared" si="56"/>
        <v>0</v>
      </c>
      <c r="AC49" s="13">
        <f t="shared" si="48"/>
        <v>0</v>
      </c>
    </row>
    <row r="50" spans="1:29" s="1" customFormat="1" ht="31.5" x14ac:dyDescent="0.25">
      <c r="A50" s="31">
        <v>2010900</v>
      </c>
      <c r="B50" s="5" t="s">
        <v>44</v>
      </c>
      <c r="C50" s="13">
        <v>3801587</v>
      </c>
      <c r="D50" s="13">
        <v>4983</v>
      </c>
      <c r="E50" s="13">
        <v>23750</v>
      </c>
      <c r="F50" s="13">
        <v>22800</v>
      </c>
      <c r="G50" s="13">
        <v>11875</v>
      </c>
      <c r="H50" s="13">
        <v>27892</v>
      </c>
      <c r="I50" s="13">
        <v>25980</v>
      </c>
      <c r="J50" s="13"/>
      <c r="K50" s="13">
        <f t="shared" si="9"/>
        <v>3918867</v>
      </c>
      <c r="L50" s="13">
        <v>3801587</v>
      </c>
      <c r="M50" s="13">
        <v>4983</v>
      </c>
      <c r="N50" s="13">
        <v>23750</v>
      </c>
      <c r="O50" s="13">
        <v>22800</v>
      </c>
      <c r="P50" s="13">
        <v>11875</v>
      </c>
      <c r="Q50" s="13">
        <v>27892</v>
      </c>
      <c r="R50" s="13">
        <v>25980</v>
      </c>
      <c r="S50" s="13"/>
      <c r="T50" s="20">
        <f t="shared" si="46"/>
        <v>3918867</v>
      </c>
      <c r="U50" s="13">
        <f t="shared" si="49"/>
        <v>0</v>
      </c>
      <c r="V50" s="13">
        <f t="shared" si="50"/>
        <v>0</v>
      </c>
      <c r="W50" s="13">
        <f t="shared" si="51"/>
        <v>0</v>
      </c>
      <c r="X50" s="13">
        <f t="shared" si="52"/>
        <v>0</v>
      </c>
      <c r="Y50" s="13">
        <f t="shared" si="53"/>
        <v>0</v>
      </c>
      <c r="Z50" s="13">
        <f t="shared" si="54"/>
        <v>0</v>
      </c>
      <c r="AA50" s="13">
        <f t="shared" si="55"/>
        <v>0</v>
      </c>
      <c r="AB50" s="13">
        <f t="shared" si="56"/>
        <v>0</v>
      </c>
      <c r="AC50" s="13">
        <f t="shared" si="48"/>
        <v>0</v>
      </c>
    </row>
    <row r="51" spans="1:29" s="1" customFormat="1" ht="31.5" x14ac:dyDescent="0.25">
      <c r="A51" s="31">
        <v>2011000</v>
      </c>
      <c r="B51" s="5" t="s">
        <v>45</v>
      </c>
      <c r="C51" s="13">
        <v>10017709</v>
      </c>
      <c r="D51" s="13"/>
      <c r="E51" s="13"/>
      <c r="F51" s="13"/>
      <c r="G51" s="13"/>
      <c r="H51" s="15"/>
      <c r="I51" s="13"/>
      <c r="J51" s="13"/>
      <c r="K51" s="13">
        <f t="shared" si="9"/>
        <v>10017709</v>
      </c>
      <c r="L51" s="13">
        <v>10017709</v>
      </c>
      <c r="M51" s="13"/>
      <c r="N51" s="13"/>
      <c r="O51" s="13"/>
      <c r="P51" s="13"/>
      <c r="Q51" s="15"/>
      <c r="R51" s="13"/>
      <c r="S51" s="13"/>
      <c r="T51" s="20">
        <f t="shared" si="46"/>
        <v>10017709</v>
      </c>
      <c r="U51" s="13">
        <f t="shared" si="49"/>
        <v>0</v>
      </c>
      <c r="V51" s="13">
        <f t="shared" si="50"/>
        <v>0</v>
      </c>
      <c r="W51" s="13">
        <f t="shared" si="51"/>
        <v>0</v>
      </c>
      <c r="X51" s="13">
        <f t="shared" si="52"/>
        <v>0</v>
      </c>
      <c r="Y51" s="13">
        <f t="shared" si="53"/>
        <v>0</v>
      </c>
      <c r="Z51" s="15">
        <f t="shared" si="54"/>
        <v>0</v>
      </c>
      <c r="AA51" s="13">
        <f t="shared" si="55"/>
        <v>0</v>
      </c>
      <c r="AB51" s="13">
        <f t="shared" si="56"/>
        <v>0</v>
      </c>
      <c r="AC51" s="13">
        <f t="shared" si="48"/>
        <v>0</v>
      </c>
    </row>
    <row r="52" spans="1:29" s="1" customFormat="1" x14ac:dyDescent="0.25">
      <c r="A52" s="31"/>
      <c r="B52" s="5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20"/>
      <c r="U52" s="13">
        <f t="shared" si="49"/>
        <v>0</v>
      </c>
      <c r="V52" s="13">
        <f t="shared" si="50"/>
        <v>0</v>
      </c>
      <c r="W52" s="13">
        <f t="shared" si="51"/>
        <v>0</v>
      </c>
      <c r="X52" s="13">
        <f t="shared" si="52"/>
        <v>0</v>
      </c>
      <c r="Y52" s="13">
        <f t="shared" si="53"/>
        <v>0</v>
      </c>
      <c r="Z52" s="13">
        <f t="shared" si="54"/>
        <v>0</v>
      </c>
      <c r="AA52" s="13">
        <f t="shared" si="55"/>
        <v>0</v>
      </c>
      <c r="AB52" s="13">
        <f t="shared" si="56"/>
        <v>0</v>
      </c>
      <c r="AC52" s="13"/>
    </row>
    <row r="53" spans="1:29" s="1" customFormat="1" ht="47.25" x14ac:dyDescent="0.25">
      <c r="A53" s="31">
        <v>2020000</v>
      </c>
      <c r="B53" s="5" t="s">
        <v>46</v>
      </c>
      <c r="C53" s="13">
        <v>33617930</v>
      </c>
      <c r="D53" s="13">
        <v>1854</v>
      </c>
      <c r="E53" s="13">
        <v>87895</v>
      </c>
      <c r="F53" s="13">
        <v>17893</v>
      </c>
      <c r="G53" s="13">
        <v>5000</v>
      </c>
      <c r="H53" s="13">
        <v>534380</v>
      </c>
      <c r="I53" s="13">
        <v>36829</v>
      </c>
      <c r="J53" s="13">
        <v>4731</v>
      </c>
      <c r="K53" s="13">
        <f t="shared" si="9"/>
        <v>34306512</v>
      </c>
      <c r="L53" s="13">
        <v>33617930</v>
      </c>
      <c r="M53" s="13">
        <v>1854</v>
      </c>
      <c r="N53" s="13">
        <v>87895</v>
      </c>
      <c r="O53" s="13">
        <v>17893</v>
      </c>
      <c r="P53" s="13">
        <v>5000</v>
      </c>
      <c r="Q53" s="13">
        <v>534380</v>
      </c>
      <c r="R53" s="13">
        <v>36829</v>
      </c>
      <c r="S53" s="13">
        <v>4731</v>
      </c>
      <c r="T53" s="20">
        <f t="shared" ref="T53:T54" si="57">SUM(L53:S53)</f>
        <v>34306512</v>
      </c>
      <c r="U53" s="13">
        <f t="shared" si="49"/>
        <v>0</v>
      </c>
      <c r="V53" s="13">
        <f t="shared" si="50"/>
        <v>0</v>
      </c>
      <c r="W53" s="13">
        <f t="shared" si="51"/>
        <v>0</v>
      </c>
      <c r="X53" s="13">
        <f t="shared" si="52"/>
        <v>0</v>
      </c>
      <c r="Y53" s="13">
        <f t="shared" si="53"/>
        <v>0</v>
      </c>
      <c r="Z53" s="13">
        <f t="shared" si="54"/>
        <v>0</v>
      </c>
      <c r="AA53" s="13">
        <f t="shared" si="55"/>
        <v>0</v>
      </c>
      <c r="AB53" s="13">
        <f t="shared" si="56"/>
        <v>0</v>
      </c>
      <c r="AC53" s="13">
        <f t="shared" ref="AC53:AC54" si="58">SUM(U53:AB53)</f>
        <v>0</v>
      </c>
    </row>
    <row r="54" spans="1:29" s="1" customFormat="1" ht="47.25" x14ac:dyDescent="0.25">
      <c r="A54" s="32">
        <v>2020100</v>
      </c>
      <c r="B54" s="11" t="s">
        <v>47</v>
      </c>
      <c r="C54" s="14">
        <v>17500000</v>
      </c>
      <c r="D54" s="14"/>
      <c r="E54" s="14"/>
      <c r="F54" s="14"/>
      <c r="G54" s="14"/>
      <c r="H54" s="14"/>
      <c r="I54" s="14"/>
      <c r="J54" s="14"/>
      <c r="K54" s="14">
        <f t="shared" si="9"/>
        <v>17500000</v>
      </c>
      <c r="L54" s="14">
        <v>17500000</v>
      </c>
      <c r="M54" s="14"/>
      <c r="N54" s="14"/>
      <c r="O54" s="14"/>
      <c r="P54" s="14"/>
      <c r="Q54" s="14"/>
      <c r="R54" s="14"/>
      <c r="S54" s="14"/>
      <c r="T54" s="21">
        <f t="shared" si="57"/>
        <v>17500000</v>
      </c>
      <c r="U54" s="14">
        <f t="shared" si="49"/>
        <v>0</v>
      </c>
      <c r="V54" s="14">
        <f t="shared" si="50"/>
        <v>0</v>
      </c>
      <c r="W54" s="14">
        <f t="shared" si="51"/>
        <v>0</v>
      </c>
      <c r="X54" s="14">
        <f t="shared" si="52"/>
        <v>0</v>
      </c>
      <c r="Y54" s="14">
        <f t="shared" si="53"/>
        <v>0</v>
      </c>
      <c r="Z54" s="14">
        <f t="shared" si="54"/>
        <v>0</v>
      </c>
      <c r="AA54" s="14">
        <f t="shared" si="55"/>
        <v>0</v>
      </c>
      <c r="AB54" s="14">
        <f t="shared" si="56"/>
        <v>0</v>
      </c>
      <c r="AC54" s="14">
        <f t="shared" si="58"/>
        <v>0</v>
      </c>
    </row>
    <row r="55" spans="1:29" s="1" customFormat="1" x14ac:dyDescent="0.25">
      <c r="A55" s="32"/>
      <c r="B55" s="11"/>
      <c r="C55" s="14"/>
      <c r="D55" s="14"/>
      <c r="E55" s="14"/>
      <c r="F55" s="14"/>
      <c r="G55" s="14"/>
      <c r="H55" s="14"/>
      <c r="I55" s="14"/>
      <c r="J55" s="14"/>
      <c r="K55" s="13"/>
      <c r="L55" s="14"/>
      <c r="M55" s="14"/>
      <c r="N55" s="14"/>
      <c r="O55" s="14"/>
      <c r="P55" s="14"/>
      <c r="Q55" s="14"/>
      <c r="R55" s="14"/>
      <c r="S55" s="14"/>
      <c r="T55" s="20"/>
      <c r="U55" s="13">
        <f t="shared" si="49"/>
        <v>0</v>
      </c>
      <c r="V55" s="14">
        <f t="shared" si="50"/>
        <v>0</v>
      </c>
      <c r="W55" s="14">
        <f t="shared" si="51"/>
        <v>0</v>
      </c>
      <c r="X55" s="14">
        <f t="shared" si="52"/>
        <v>0</v>
      </c>
      <c r="Y55" s="14">
        <f t="shared" si="53"/>
        <v>0</v>
      </c>
      <c r="Z55" s="14">
        <f t="shared" si="54"/>
        <v>0</v>
      </c>
      <c r="AA55" s="14">
        <f t="shared" si="55"/>
        <v>0</v>
      </c>
      <c r="AB55" s="14">
        <f t="shared" si="56"/>
        <v>0</v>
      </c>
      <c r="AC55" s="13"/>
    </row>
    <row r="56" spans="1:29" s="1" customFormat="1" x14ac:dyDescent="0.25">
      <c r="A56" s="35">
        <v>2060000</v>
      </c>
      <c r="B56" s="5" t="s">
        <v>48</v>
      </c>
      <c r="C56" s="13">
        <v>3328258</v>
      </c>
      <c r="D56" s="13">
        <v>110528</v>
      </c>
      <c r="E56" s="13">
        <v>1221904</v>
      </c>
      <c r="F56" s="13">
        <v>927520</v>
      </c>
      <c r="G56" s="13">
        <v>630762</v>
      </c>
      <c r="H56" s="13">
        <v>547500</v>
      </c>
      <c r="I56" s="13">
        <v>342651</v>
      </c>
      <c r="J56" s="13">
        <v>487649</v>
      </c>
      <c r="K56" s="13">
        <f t="shared" si="9"/>
        <v>7596772</v>
      </c>
      <c r="L56" s="13">
        <v>3328258</v>
      </c>
      <c r="M56" s="13">
        <v>110528</v>
      </c>
      <c r="N56" s="13">
        <v>1221904</v>
      </c>
      <c r="O56" s="13">
        <v>927520</v>
      </c>
      <c r="P56" s="13">
        <v>630762</v>
      </c>
      <c r="Q56" s="13">
        <v>547500</v>
      </c>
      <c r="R56" s="13">
        <v>342651</v>
      </c>
      <c r="S56" s="13">
        <v>487649</v>
      </c>
      <c r="T56" s="20">
        <f t="shared" ref="T56" si="59">SUM(L56:S56)</f>
        <v>7596772</v>
      </c>
      <c r="U56" s="13">
        <f t="shared" si="49"/>
        <v>0</v>
      </c>
      <c r="V56" s="13">
        <f t="shared" si="50"/>
        <v>0</v>
      </c>
      <c r="W56" s="13">
        <f t="shared" si="51"/>
        <v>0</v>
      </c>
      <c r="X56" s="13">
        <f t="shared" si="52"/>
        <v>0</v>
      </c>
      <c r="Y56" s="13">
        <f t="shared" si="53"/>
        <v>0</v>
      </c>
      <c r="Z56" s="13">
        <f t="shared" si="54"/>
        <v>0</v>
      </c>
      <c r="AA56" s="13">
        <f t="shared" si="55"/>
        <v>0</v>
      </c>
      <c r="AB56" s="13">
        <f t="shared" si="56"/>
        <v>0</v>
      </c>
      <c r="AC56" s="13">
        <f t="shared" ref="AC56" si="60">SUM(U56:AB56)</f>
        <v>0</v>
      </c>
    </row>
    <row r="57" spans="1:29" s="1" customFormat="1" x14ac:dyDescent="0.25">
      <c r="A57" s="36"/>
      <c r="B57" s="11"/>
      <c r="C57" s="14"/>
      <c r="D57" s="14"/>
      <c r="E57" s="14"/>
      <c r="F57" s="14"/>
      <c r="G57" s="14"/>
      <c r="H57" s="14"/>
      <c r="I57" s="14"/>
      <c r="J57" s="14"/>
      <c r="K57" s="13"/>
      <c r="L57" s="14"/>
      <c r="M57" s="14"/>
      <c r="N57" s="14"/>
      <c r="O57" s="14"/>
      <c r="P57" s="14"/>
      <c r="Q57" s="14"/>
      <c r="R57" s="14"/>
      <c r="S57" s="14"/>
      <c r="T57" s="20"/>
      <c r="U57" s="13">
        <f t="shared" si="49"/>
        <v>0</v>
      </c>
      <c r="V57" s="14">
        <f t="shared" si="50"/>
        <v>0</v>
      </c>
      <c r="W57" s="14">
        <f t="shared" si="51"/>
        <v>0</v>
      </c>
      <c r="X57" s="14">
        <f t="shared" si="52"/>
        <v>0</v>
      </c>
      <c r="Y57" s="14">
        <f t="shared" si="53"/>
        <v>0</v>
      </c>
      <c r="Z57" s="14">
        <f t="shared" si="54"/>
        <v>0</v>
      </c>
      <c r="AA57" s="14">
        <f t="shared" si="55"/>
        <v>0</v>
      </c>
      <c r="AB57" s="14">
        <f t="shared" si="56"/>
        <v>0</v>
      </c>
      <c r="AC57" s="13"/>
    </row>
    <row r="58" spans="1:29" s="1" customFormat="1" x14ac:dyDescent="0.25">
      <c r="A58" s="35">
        <v>2070000</v>
      </c>
      <c r="B58" s="5" t="s">
        <v>49</v>
      </c>
      <c r="C58" s="13">
        <v>8372167</v>
      </c>
      <c r="D58" s="13">
        <v>40308</v>
      </c>
      <c r="E58" s="13">
        <v>3619868</v>
      </c>
      <c r="F58" s="13">
        <v>1513588</v>
      </c>
      <c r="G58" s="13">
        <v>1596436</v>
      </c>
      <c r="H58" s="13">
        <v>1585622</v>
      </c>
      <c r="I58" s="13">
        <v>575364</v>
      </c>
      <c r="J58" s="13">
        <v>280304</v>
      </c>
      <c r="K58" s="13">
        <f t="shared" si="9"/>
        <v>17583657</v>
      </c>
      <c r="L58" s="13">
        <v>8372167</v>
      </c>
      <c r="M58" s="13">
        <v>40308</v>
      </c>
      <c r="N58" s="13">
        <v>3619868</v>
      </c>
      <c r="O58" s="13">
        <v>1513588</v>
      </c>
      <c r="P58" s="13">
        <v>1596436</v>
      </c>
      <c r="Q58" s="13">
        <v>1585622</v>
      </c>
      <c r="R58" s="13">
        <v>575364</v>
      </c>
      <c r="S58" s="13">
        <v>280304</v>
      </c>
      <c r="T58" s="20">
        <f t="shared" ref="T58" si="61">SUM(L58:S58)</f>
        <v>17583657</v>
      </c>
      <c r="U58" s="13">
        <f t="shared" si="49"/>
        <v>0</v>
      </c>
      <c r="V58" s="13">
        <f t="shared" si="50"/>
        <v>0</v>
      </c>
      <c r="W58" s="13">
        <f t="shared" si="51"/>
        <v>0</v>
      </c>
      <c r="X58" s="13">
        <f t="shared" si="52"/>
        <v>0</v>
      </c>
      <c r="Y58" s="13">
        <f t="shared" si="53"/>
        <v>0</v>
      </c>
      <c r="Z58" s="13">
        <f t="shared" si="54"/>
        <v>0</v>
      </c>
      <c r="AA58" s="13">
        <f t="shared" si="55"/>
        <v>0</v>
      </c>
      <c r="AB58" s="13">
        <f t="shared" si="56"/>
        <v>0</v>
      </c>
      <c r="AC58" s="13">
        <f t="shared" ref="AC58" si="62">SUM(U58:AB58)</f>
        <v>0</v>
      </c>
    </row>
    <row r="59" spans="1:29" s="1" customFormat="1" x14ac:dyDescent="0.25">
      <c r="A59" s="36"/>
      <c r="B59" s="11"/>
      <c r="C59" s="13"/>
      <c r="D59" s="14"/>
      <c r="E59" s="14"/>
      <c r="F59" s="14"/>
      <c r="G59" s="14"/>
      <c r="H59" s="14"/>
      <c r="I59" s="14"/>
      <c r="J59" s="14"/>
      <c r="K59" s="13"/>
      <c r="L59" s="13"/>
      <c r="M59" s="14"/>
      <c r="N59" s="14"/>
      <c r="O59" s="14"/>
      <c r="P59" s="14"/>
      <c r="Q59" s="14"/>
      <c r="R59" s="14"/>
      <c r="S59" s="14"/>
      <c r="T59" s="20"/>
      <c r="U59" s="13"/>
      <c r="V59" s="14"/>
      <c r="W59" s="14"/>
      <c r="X59" s="14"/>
      <c r="Y59" s="14"/>
      <c r="Z59" s="14"/>
      <c r="AA59" s="14"/>
      <c r="AB59" s="14"/>
      <c r="AC59" s="13"/>
    </row>
    <row r="60" spans="1:29" s="1" customFormat="1" x14ac:dyDescent="0.25">
      <c r="A60" s="35">
        <v>2090000</v>
      </c>
      <c r="B60" s="5" t="s">
        <v>50</v>
      </c>
      <c r="C60" s="13"/>
      <c r="D60" s="13"/>
      <c r="E60" s="13"/>
      <c r="F60" s="13"/>
      <c r="G60" s="13"/>
      <c r="H60" s="13"/>
      <c r="I60" s="13"/>
      <c r="J60" s="13"/>
      <c r="K60" s="13">
        <f t="shared" si="9"/>
        <v>0</v>
      </c>
      <c r="L60" s="13"/>
      <c r="M60" s="13"/>
      <c r="N60" s="13"/>
      <c r="O60" s="13"/>
      <c r="P60" s="13"/>
      <c r="Q60" s="13"/>
      <c r="R60" s="13"/>
      <c r="S60" s="13"/>
      <c r="T60" s="20">
        <f t="shared" ref="T60" si="63">SUM(L60:S60)</f>
        <v>0</v>
      </c>
      <c r="U60" s="13"/>
      <c r="V60" s="13"/>
      <c r="W60" s="13"/>
      <c r="X60" s="13"/>
      <c r="Y60" s="13"/>
      <c r="Z60" s="13"/>
      <c r="AA60" s="13"/>
      <c r="AB60" s="13"/>
      <c r="AC60" s="13">
        <f t="shared" ref="AC60" si="64">SUM(U60:AB60)</f>
        <v>0</v>
      </c>
    </row>
    <row r="61" spans="1:29" s="1" customFormat="1" x14ac:dyDescent="0.25">
      <c r="A61" s="35"/>
      <c r="B61" s="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20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s="1" customFormat="1" x14ac:dyDescent="0.25">
      <c r="A62" s="37">
        <v>3000000</v>
      </c>
      <c r="B62" s="38" t="s">
        <v>65</v>
      </c>
      <c r="C62" s="65">
        <f t="shared" ref="C62:J62" si="65">SUM(C63:C66)</f>
        <v>0</v>
      </c>
      <c r="D62" s="65">
        <f t="shared" si="65"/>
        <v>0</v>
      </c>
      <c r="E62" s="65">
        <f t="shared" si="65"/>
        <v>0</v>
      </c>
      <c r="F62" s="65">
        <f t="shared" si="65"/>
        <v>0</v>
      </c>
      <c r="G62" s="65">
        <f t="shared" si="65"/>
        <v>0</v>
      </c>
      <c r="H62" s="65">
        <f t="shared" si="65"/>
        <v>0</v>
      </c>
      <c r="I62" s="65">
        <f t="shared" si="65"/>
        <v>0</v>
      </c>
      <c r="J62" s="65">
        <f t="shared" si="65"/>
        <v>0</v>
      </c>
      <c r="K62" s="65">
        <f>SUM(C62:J62)</f>
        <v>0</v>
      </c>
      <c r="L62" s="65">
        <f t="shared" ref="L62:S62" si="66">SUM(L63:L66)</f>
        <v>0</v>
      </c>
      <c r="M62" s="65">
        <f t="shared" si="66"/>
        <v>0</v>
      </c>
      <c r="N62" s="65">
        <f t="shared" si="66"/>
        <v>0</v>
      </c>
      <c r="O62" s="65">
        <f t="shared" si="66"/>
        <v>0</v>
      </c>
      <c r="P62" s="65">
        <f t="shared" si="66"/>
        <v>0</v>
      </c>
      <c r="Q62" s="65">
        <f t="shared" si="66"/>
        <v>0</v>
      </c>
      <c r="R62" s="65">
        <f t="shared" si="66"/>
        <v>0</v>
      </c>
      <c r="S62" s="65">
        <f t="shared" si="66"/>
        <v>0</v>
      </c>
      <c r="T62" s="40">
        <f>SUM(L62:S62)</f>
        <v>0</v>
      </c>
      <c r="U62" s="39">
        <f t="shared" ref="U62:AB62" si="67">SUM(U63:U66)</f>
        <v>0</v>
      </c>
      <c r="V62" s="39">
        <f t="shared" si="67"/>
        <v>0</v>
      </c>
      <c r="W62" s="39">
        <f t="shared" si="67"/>
        <v>0</v>
      </c>
      <c r="X62" s="39">
        <f t="shared" si="67"/>
        <v>0</v>
      </c>
      <c r="Y62" s="39">
        <f t="shared" si="67"/>
        <v>0</v>
      </c>
      <c r="Z62" s="39">
        <f t="shared" si="67"/>
        <v>0</v>
      </c>
      <c r="AA62" s="39">
        <f t="shared" si="67"/>
        <v>0</v>
      </c>
      <c r="AB62" s="39">
        <f t="shared" si="67"/>
        <v>0</v>
      </c>
      <c r="AC62" s="39">
        <f>SUM(U62:AB62)</f>
        <v>0</v>
      </c>
    </row>
    <row r="63" spans="1:29" s="1" customFormat="1" x14ac:dyDescent="0.25">
      <c r="A63" s="41">
        <v>3010000</v>
      </c>
      <c r="B63" s="42" t="s">
        <v>72</v>
      </c>
      <c r="C63" s="59"/>
      <c r="D63" s="59"/>
      <c r="E63" s="59"/>
      <c r="F63" s="59"/>
      <c r="G63" s="59"/>
      <c r="H63" s="59"/>
      <c r="I63" s="59"/>
      <c r="J63" s="59"/>
      <c r="K63" s="64">
        <f>SUM(C63:J63)</f>
        <v>0</v>
      </c>
      <c r="L63" s="59"/>
      <c r="M63" s="59"/>
      <c r="N63" s="59"/>
      <c r="O63" s="59"/>
      <c r="P63" s="59"/>
      <c r="Q63" s="59"/>
      <c r="R63" s="59"/>
      <c r="S63" s="59"/>
      <c r="T63" s="44">
        <f>SUM(L63:S63)</f>
        <v>0</v>
      </c>
      <c r="U63" s="24">
        <f t="shared" ref="U63:AB65" si="68">L63-C63</f>
        <v>0</v>
      </c>
      <c r="V63" s="24">
        <f t="shared" si="68"/>
        <v>0</v>
      </c>
      <c r="W63" s="24">
        <f t="shared" si="68"/>
        <v>0</v>
      </c>
      <c r="X63" s="24">
        <f t="shared" si="68"/>
        <v>0</v>
      </c>
      <c r="Y63" s="24">
        <f t="shared" si="68"/>
        <v>0</v>
      </c>
      <c r="Z63" s="24">
        <f t="shared" si="68"/>
        <v>0</v>
      </c>
      <c r="AA63" s="24">
        <f t="shared" si="68"/>
        <v>0</v>
      </c>
      <c r="AB63" s="24">
        <f t="shared" si="68"/>
        <v>0</v>
      </c>
      <c r="AC63" s="43">
        <f>SUM(U63:AB63)</f>
        <v>0</v>
      </c>
    </row>
    <row r="64" spans="1:29" s="1" customFormat="1" ht="31.5" x14ac:dyDescent="0.25">
      <c r="A64" s="45" t="s">
        <v>66</v>
      </c>
      <c r="B64" s="23" t="s">
        <v>67</v>
      </c>
      <c r="C64" s="59"/>
      <c r="D64" s="59"/>
      <c r="E64" s="59"/>
      <c r="F64" s="59"/>
      <c r="G64" s="59"/>
      <c r="H64" s="59"/>
      <c r="I64" s="59"/>
      <c r="J64" s="59"/>
      <c r="K64" s="66">
        <f t="shared" ref="K64:K65" si="69">SUM(C64:J64)</f>
        <v>0</v>
      </c>
      <c r="L64" s="59"/>
      <c r="M64" s="59"/>
      <c r="N64" s="59"/>
      <c r="O64" s="59"/>
      <c r="P64" s="59"/>
      <c r="Q64" s="59"/>
      <c r="R64" s="59"/>
      <c r="S64" s="59"/>
      <c r="T64" s="47">
        <f t="shared" ref="T64:T65" si="70">SUM(L64:S64)</f>
        <v>0</v>
      </c>
      <c r="U64" s="24">
        <f t="shared" si="68"/>
        <v>0</v>
      </c>
      <c r="V64" s="24">
        <f t="shared" si="68"/>
        <v>0</v>
      </c>
      <c r="W64" s="24">
        <f t="shared" si="68"/>
        <v>0</v>
      </c>
      <c r="X64" s="24">
        <f t="shared" si="68"/>
        <v>0</v>
      </c>
      <c r="Y64" s="24">
        <f t="shared" si="68"/>
        <v>0</v>
      </c>
      <c r="Z64" s="24">
        <f t="shared" si="68"/>
        <v>0</v>
      </c>
      <c r="AA64" s="24">
        <f t="shared" si="68"/>
        <v>0</v>
      </c>
      <c r="AB64" s="24">
        <f t="shared" si="68"/>
        <v>0</v>
      </c>
      <c r="AC64" s="46">
        <f t="shared" ref="AC64:AC65" si="71">SUM(U64:AB64)</f>
        <v>0</v>
      </c>
    </row>
    <row r="65" spans="1:29" s="1" customFormat="1" x14ac:dyDescent="0.25">
      <c r="A65" s="48">
        <v>3060000</v>
      </c>
      <c r="B65" s="23" t="s">
        <v>68</v>
      </c>
      <c r="C65" s="64"/>
      <c r="D65" s="59"/>
      <c r="E65" s="59"/>
      <c r="F65" s="59"/>
      <c r="G65" s="59"/>
      <c r="H65" s="59"/>
      <c r="I65" s="59"/>
      <c r="J65" s="59"/>
      <c r="K65" s="66">
        <f t="shared" si="69"/>
        <v>0</v>
      </c>
      <c r="L65" s="64"/>
      <c r="M65" s="59"/>
      <c r="N65" s="59"/>
      <c r="O65" s="59"/>
      <c r="P65" s="59"/>
      <c r="Q65" s="59"/>
      <c r="R65" s="59"/>
      <c r="S65" s="59"/>
      <c r="T65" s="47">
        <f t="shared" si="70"/>
        <v>0</v>
      </c>
      <c r="U65" s="24">
        <f t="shared" si="68"/>
        <v>0</v>
      </c>
      <c r="V65" s="24">
        <f t="shared" si="68"/>
        <v>0</v>
      </c>
      <c r="W65" s="24">
        <f t="shared" si="68"/>
        <v>0</v>
      </c>
      <c r="X65" s="24">
        <f t="shared" si="68"/>
        <v>0</v>
      </c>
      <c r="Y65" s="24">
        <f t="shared" si="68"/>
        <v>0</v>
      </c>
      <c r="Z65" s="24">
        <f t="shared" si="68"/>
        <v>0</v>
      </c>
      <c r="AA65" s="24">
        <f t="shared" si="68"/>
        <v>0</v>
      </c>
      <c r="AB65" s="24">
        <f t="shared" si="68"/>
        <v>0</v>
      </c>
      <c r="AC65" s="46">
        <f t="shared" si="71"/>
        <v>0</v>
      </c>
    </row>
    <row r="66" spans="1:29" s="1" customFormat="1" ht="16.5" thickBot="1" x14ac:dyDescent="0.3">
      <c r="A66" s="49"/>
      <c r="B66" s="50"/>
      <c r="C66" s="67"/>
      <c r="D66" s="67"/>
      <c r="E66" s="67"/>
      <c r="F66" s="67"/>
      <c r="G66" s="67"/>
      <c r="H66" s="67"/>
      <c r="I66" s="67"/>
      <c r="J66" s="67"/>
      <c r="K66" s="76"/>
      <c r="L66" s="67"/>
      <c r="M66" s="67"/>
      <c r="N66" s="67"/>
      <c r="O66" s="67"/>
      <c r="P66" s="67"/>
      <c r="Q66" s="67"/>
      <c r="R66" s="67"/>
      <c r="S66" s="67"/>
      <c r="T66" s="90"/>
      <c r="U66" s="51"/>
      <c r="V66" s="51"/>
      <c r="W66" s="51"/>
      <c r="X66" s="51"/>
      <c r="Y66" s="51"/>
      <c r="Z66" s="51"/>
      <c r="AA66" s="51"/>
      <c r="AB66" s="51"/>
      <c r="AC66" s="51"/>
    </row>
    <row r="67" spans="1:29" s="1" customFormat="1" ht="16.5" thickBot="1" x14ac:dyDescent="0.3">
      <c r="A67" s="52">
        <v>4000000</v>
      </c>
      <c r="B67" s="34" t="s">
        <v>51</v>
      </c>
      <c r="C67" s="71">
        <f>SUM(C68+C71+C73+C75+C77+C79+C81+C83)</f>
        <v>501964738</v>
      </c>
      <c r="D67" s="71">
        <f t="shared" ref="D67:J67" si="72">SUM(D68+D71+D73+D75+D77+D79+D81+D83)</f>
        <v>16331268</v>
      </c>
      <c r="E67" s="71">
        <f t="shared" si="72"/>
        <v>12821014</v>
      </c>
      <c r="F67" s="71">
        <f t="shared" si="72"/>
        <v>26836552</v>
      </c>
      <c r="G67" s="71">
        <f t="shared" si="72"/>
        <v>9259189</v>
      </c>
      <c r="H67" s="71">
        <f t="shared" si="72"/>
        <v>21862660</v>
      </c>
      <c r="I67" s="71">
        <f t="shared" si="72"/>
        <v>17433780</v>
      </c>
      <c r="J67" s="79">
        <f t="shared" si="72"/>
        <v>5833515</v>
      </c>
      <c r="K67" s="81">
        <f t="shared" si="9"/>
        <v>612342716</v>
      </c>
      <c r="L67" s="80">
        <f>SUM(L68+L71+L73+L75+L77+L79+L81+L83)</f>
        <v>501964738</v>
      </c>
      <c r="M67" s="71">
        <f t="shared" ref="M67:S67" si="73">SUM(M68+M71+M73+M75+M77+M79+M81+M83)</f>
        <v>16331268</v>
      </c>
      <c r="N67" s="71">
        <f t="shared" si="73"/>
        <v>12821014</v>
      </c>
      <c r="O67" s="71">
        <f t="shared" si="73"/>
        <v>26836552</v>
      </c>
      <c r="P67" s="71">
        <f t="shared" si="73"/>
        <v>9259189</v>
      </c>
      <c r="Q67" s="71">
        <f t="shared" si="73"/>
        <v>21862660</v>
      </c>
      <c r="R67" s="71">
        <f t="shared" si="73"/>
        <v>17433780</v>
      </c>
      <c r="S67" s="79">
        <f t="shared" si="73"/>
        <v>5833515</v>
      </c>
      <c r="T67" s="89">
        <f t="shared" ref="T67:T69" si="74">SUM(L67:S67)</f>
        <v>612342716</v>
      </c>
      <c r="U67" s="86">
        <f t="shared" ref="U67:AB67" si="75">SUM(U68+U71+U73+U75+U77+U79+U81+U83)</f>
        <v>0</v>
      </c>
      <c r="V67" s="30">
        <f t="shared" si="75"/>
        <v>0</v>
      </c>
      <c r="W67" s="30">
        <f t="shared" si="75"/>
        <v>0</v>
      </c>
      <c r="X67" s="30">
        <f t="shared" si="75"/>
        <v>0</v>
      </c>
      <c r="Y67" s="30">
        <f t="shared" si="75"/>
        <v>0</v>
      </c>
      <c r="Z67" s="30">
        <f t="shared" si="75"/>
        <v>0</v>
      </c>
      <c r="AA67" s="30">
        <f t="shared" si="75"/>
        <v>0</v>
      </c>
      <c r="AB67" s="30">
        <f t="shared" si="75"/>
        <v>0</v>
      </c>
      <c r="AC67" s="30">
        <f t="shared" ref="AC67:AC69" si="76">SUM(U67:AB67)</f>
        <v>0</v>
      </c>
    </row>
    <row r="68" spans="1:29" s="1" customFormat="1" x14ac:dyDescent="0.25">
      <c r="A68" s="35">
        <v>4010000</v>
      </c>
      <c r="B68" s="5" t="s">
        <v>52</v>
      </c>
      <c r="C68" s="77">
        <v>181134818</v>
      </c>
      <c r="D68" s="77">
        <v>14587688</v>
      </c>
      <c r="E68" s="77">
        <v>11089401</v>
      </c>
      <c r="F68" s="77">
        <v>10580467</v>
      </c>
      <c r="G68" s="77">
        <v>2326460</v>
      </c>
      <c r="H68" s="77">
        <v>4080945</v>
      </c>
      <c r="I68" s="77">
        <v>1605447</v>
      </c>
      <c r="J68" s="77">
        <v>808254</v>
      </c>
      <c r="K68" s="77">
        <f t="shared" si="9"/>
        <v>226213480</v>
      </c>
      <c r="L68" s="77">
        <v>181134818</v>
      </c>
      <c r="M68" s="77">
        <v>14587688</v>
      </c>
      <c r="N68" s="77">
        <v>11089401</v>
      </c>
      <c r="O68" s="77">
        <v>10580467</v>
      </c>
      <c r="P68" s="77">
        <v>2326460</v>
      </c>
      <c r="Q68" s="77">
        <v>4080945</v>
      </c>
      <c r="R68" s="77">
        <v>1605447</v>
      </c>
      <c r="S68" s="77">
        <v>808254</v>
      </c>
      <c r="T68" s="88">
        <f t="shared" si="74"/>
        <v>226213480</v>
      </c>
      <c r="U68" s="13">
        <f t="shared" ref="U68:U83" si="77">L68-C68</f>
        <v>0</v>
      </c>
      <c r="V68" s="13">
        <f t="shared" ref="V68:V83" si="78">M68-D68</f>
        <v>0</v>
      </c>
      <c r="W68" s="13">
        <f t="shared" ref="W68:W83" si="79">N68-E68</f>
        <v>0</v>
      </c>
      <c r="X68" s="13">
        <f t="shared" ref="X68:X83" si="80">O68-F68</f>
        <v>0</v>
      </c>
      <c r="Y68" s="13">
        <f t="shared" ref="Y68:Y83" si="81">P68-G68</f>
        <v>0</v>
      </c>
      <c r="Z68" s="13">
        <f t="shared" ref="Z68:Z83" si="82">Q68-H68</f>
        <v>0</v>
      </c>
      <c r="AA68" s="13">
        <f t="shared" ref="AA68:AA83" si="83">R68-I68</f>
        <v>0</v>
      </c>
      <c r="AB68" s="13">
        <f t="shared" ref="AB68:AB83" si="84">S68-J68</f>
        <v>0</v>
      </c>
      <c r="AC68" s="13">
        <f t="shared" si="76"/>
        <v>0</v>
      </c>
    </row>
    <row r="69" spans="1:29" s="1" customFormat="1" x14ac:dyDescent="0.25">
      <c r="A69" s="36">
        <v>4010104</v>
      </c>
      <c r="B69" s="11" t="s">
        <v>53</v>
      </c>
      <c r="C69" s="14">
        <v>56454786</v>
      </c>
      <c r="D69" s="14">
        <v>14207893</v>
      </c>
      <c r="E69" s="14">
        <v>8924376</v>
      </c>
      <c r="F69" s="14">
        <v>8313241</v>
      </c>
      <c r="G69" s="14">
        <v>1538377</v>
      </c>
      <c r="H69" s="14">
        <v>2712985</v>
      </c>
      <c r="I69" s="14">
        <v>945405</v>
      </c>
      <c r="J69" s="14">
        <v>407602</v>
      </c>
      <c r="K69" s="14">
        <f t="shared" si="9"/>
        <v>93504665</v>
      </c>
      <c r="L69" s="14">
        <v>56454786</v>
      </c>
      <c r="M69" s="14">
        <v>14207893</v>
      </c>
      <c r="N69" s="14">
        <v>8924376</v>
      </c>
      <c r="O69" s="14">
        <v>8313241</v>
      </c>
      <c r="P69" s="14">
        <v>1538377</v>
      </c>
      <c r="Q69" s="14">
        <v>2712985</v>
      </c>
      <c r="R69" s="14">
        <v>945405</v>
      </c>
      <c r="S69" s="14">
        <v>407602</v>
      </c>
      <c r="T69" s="21">
        <f t="shared" si="74"/>
        <v>93504665</v>
      </c>
      <c r="U69" s="14">
        <f t="shared" si="77"/>
        <v>0</v>
      </c>
      <c r="V69" s="14">
        <f t="shared" si="78"/>
        <v>0</v>
      </c>
      <c r="W69" s="14">
        <f t="shared" si="79"/>
        <v>0</v>
      </c>
      <c r="X69" s="14">
        <f t="shared" si="80"/>
        <v>0</v>
      </c>
      <c r="Y69" s="14">
        <f t="shared" si="81"/>
        <v>0</v>
      </c>
      <c r="Z69" s="14">
        <f t="shared" si="82"/>
        <v>0</v>
      </c>
      <c r="AA69" s="14">
        <f t="shared" si="83"/>
        <v>0</v>
      </c>
      <c r="AB69" s="14">
        <f t="shared" si="84"/>
        <v>0</v>
      </c>
      <c r="AC69" s="14">
        <f t="shared" si="76"/>
        <v>0</v>
      </c>
    </row>
    <row r="70" spans="1:29" s="1" customFormat="1" x14ac:dyDescent="0.25">
      <c r="A70" s="36"/>
      <c r="B70" s="11"/>
      <c r="C70" s="14"/>
      <c r="D70" s="14"/>
      <c r="E70" s="14"/>
      <c r="F70" s="14"/>
      <c r="G70" s="14"/>
      <c r="H70" s="14"/>
      <c r="I70" s="14"/>
      <c r="J70" s="14"/>
      <c r="K70" s="13"/>
      <c r="L70" s="14"/>
      <c r="M70" s="14"/>
      <c r="N70" s="14"/>
      <c r="O70" s="14"/>
      <c r="P70" s="14"/>
      <c r="Q70" s="14"/>
      <c r="R70" s="14"/>
      <c r="S70" s="14"/>
      <c r="T70" s="20"/>
      <c r="U70" s="13">
        <f t="shared" si="77"/>
        <v>0</v>
      </c>
      <c r="V70" s="14">
        <f t="shared" si="78"/>
        <v>0</v>
      </c>
      <c r="W70" s="14">
        <f t="shared" si="79"/>
        <v>0</v>
      </c>
      <c r="X70" s="14">
        <f t="shared" si="80"/>
        <v>0</v>
      </c>
      <c r="Y70" s="14">
        <f t="shared" si="81"/>
        <v>0</v>
      </c>
      <c r="Z70" s="14">
        <f t="shared" si="82"/>
        <v>0</v>
      </c>
      <c r="AA70" s="14">
        <f t="shared" si="83"/>
        <v>0</v>
      </c>
      <c r="AB70" s="14">
        <f t="shared" si="84"/>
        <v>0</v>
      </c>
      <c r="AC70" s="13"/>
    </row>
    <row r="71" spans="1:29" s="1" customFormat="1" ht="31.5" x14ac:dyDescent="0.25">
      <c r="A71" s="35">
        <v>4020100</v>
      </c>
      <c r="B71" s="5" t="s">
        <v>54</v>
      </c>
      <c r="C71" s="13">
        <v>2800995</v>
      </c>
      <c r="D71" s="13">
        <v>1743580</v>
      </c>
      <c r="E71" s="13">
        <v>919178</v>
      </c>
      <c r="F71" s="13">
        <v>1500915</v>
      </c>
      <c r="G71" s="13">
        <v>294101</v>
      </c>
      <c r="H71" s="13">
        <v>801549</v>
      </c>
      <c r="I71" s="13">
        <v>353807</v>
      </c>
      <c r="J71" s="13">
        <v>134027</v>
      </c>
      <c r="K71" s="13">
        <f t="shared" si="9"/>
        <v>8548152</v>
      </c>
      <c r="L71" s="13">
        <v>2800995</v>
      </c>
      <c r="M71" s="13">
        <v>1743580</v>
      </c>
      <c r="N71" s="13">
        <v>919178</v>
      </c>
      <c r="O71" s="13">
        <v>1500915</v>
      </c>
      <c r="P71" s="13">
        <v>294101</v>
      </c>
      <c r="Q71" s="13">
        <v>801549</v>
      </c>
      <c r="R71" s="13">
        <v>353807</v>
      </c>
      <c r="S71" s="13">
        <v>134027</v>
      </c>
      <c r="T71" s="20">
        <f t="shared" ref="T71" si="85">SUM(L71:S71)</f>
        <v>8548152</v>
      </c>
      <c r="U71" s="13">
        <f t="shared" si="77"/>
        <v>0</v>
      </c>
      <c r="V71" s="13">
        <f t="shared" si="78"/>
        <v>0</v>
      </c>
      <c r="W71" s="13">
        <f t="shared" si="79"/>
        <v>0</v>
      </c>
      <c r="X71" s="13">
        <f t="shared" si="80"/>
        <v>0</v>
      </c>
      <c r="Y71" s="13">
        <f t="shared" si="81"/>
        <v>0</v>
      </c>
      <c r="Z71" s="13">
        <f t="shared" si="82"/>
        <v>0</v>
      </c>
      <c r="AA71" s="13">
        <f t="shared" si="83"/>
        <v>0</v>
      </c>
      <c r="AB71" s="13">
        <f t="shared" si="84"/>
        <v>0</v>
      </c>
      <c r="AC71" s="13">
        <f t="shared" ref="AC71" si="86">SUM(U71:AB71)</f>
        <v>0</v>
      </c>
    </row>
    <row r="72" spans="1:29" s="1" customFormat="1" x14ac:dyDescent="0.25">
      <c r="A72" s="36"/>
      <c r="B72" s="11"/>
      <c r="C72" s="14"/>
      <c r="D72" s="14"/>
      <c r="E72" s="14"/>
      <c r="F72" s="14"/>
      <c r="G72" s="14"/>
      <c r="H72" s="14"/>
      <c r="I72" s="14"/>
      <c r="J72" s="14"/>
      <c r="K72" s="13"/>
      <c r="L72" s="14"/>
      <c r="M72" s="14"/>
      <c r="N72" s="14"/>
      <c r="O72" s="14"/>
      <c r="P72" s="14"/>
      <c r="Q72" s="14"/>
      <c r="R72" s="14"/>
      <c r="S72" s="14"/>
      <c r="T72" s="20"/>
      <c r="U72" s="13">
        <f t="shared" si="77"/>
        <v>0</v>
      </c>
      <c r="V72" s="14">
        <f t="shared" si="78"/>
        <v>0</v>
      </c>
      <c r="W72" s="14">
        <f t="shared" si="79"/>
        <v>0</v>
      </c>
      <c r="X72" s="14">
        <f t="shared" si="80"/>
        <v>0</v>
      </c>
      <c r="Y72" s="14">
        <f t="shared" si="81"/>
        <v>0</v>
      </c>
      <c r="Z72" s="14">
        <f t="shared" si="82"/>
        <v>0</v>
      </c>
      <c r="AA72" s="14">
        <f t="shared" si="83"/>
        <v>0</v>
      </c>
      <c r="AB72" s="14">
        <f t="shared" si="84"/>
        <v>0</v>
      </c>
      <c r="AC72" s="13"/>
    </row>
    <row r="73" spans="1:29" ht="78.75" x14ac:dyDescent="0.25">
      <c r="A73" s="31">
        <v>4080000</v>
      </c>
      <c r="B73" s="5" t="s">
        <v>55</v>
      </c>
      <c r="C73" s="13">
        <v>352996</v>
      </c>
      <c r="D73" s="13"/>
      <c r="E73" s="13">
        <v>648579</v>
      </c>
      <c r="F73" s="13">
        <v>11887744</v>
      </c>
      <c r="G73" s="13">
        <v>5401055</v>
      </c>
      <c r="H73" s="13">
        <v>13769793</v>
      </c>
      <c r="I73" s="13">
        <v>12508930</v>
      </c>
      <c r="J73" s="13">
        <v>3683019</v>
      </c>
      <c r="K73" s="13">
        <f t="shared" si="9"/>
        <v>48252116</v>
      </c>
      <c r="L73" s="13">
        <v>352996</v>
      </c>
      <c r="M73" s="13"/>
      <c r="N73" s="13">
        <v>648579</v>
      </c>
      <c r="O73" s="13">
        <v>11887744</v>
      </c>
      <c r="P73" s="13">
        <v>5401055</v>
      </c>
      <c r="Q73" s="13">
        <v>13769793</v>
      </c>
      <c r="R73" s="13">
        <v>12508930</v>
      </c>
      <c r="S73" s="13">
        <v>3683019</v>
      </c>
      <c r="T73" s="20">
        <f t="shared" ref="T73" si="87">SUM(L73:S73)</f>
        <v>48252116</v>
      </c>
      <c r="U73" s="13">
        <f t="shared" si="77"/>
        <v>0</v>
      </c>
      <c r="V73" s="13">
        <f t="shared" si="78"/>
        <v>0</v>
      </c>
      <c r="W73" s="13">
        <f t="shared" si="79"/>
        <v>0</v>
      </c>
      <c r="X73" s="13">
        <f t="shared" si="80"/>
        <v>0</v>
      </c>
      <c r="Y73" s="13">
        <f t="shared" si="81"/>
        <v>0</v>
      </c>
      <c r="Z73" s="13">
        <f t="shared" si="82"/>
        <v>0</v>
      </c>
      <c r="AA73" s="13">
        <f t="shared" si="83"/>
        <v>0</v>
      </c>
      <c r="AB73" s="13">
        <f t="shared" si="84"/>
        <v>0</v>
      </c>
      <c r="AC73" s="13">
        <f t="shared" ref="AC73" si="88">SUM(U73:AB73)</f>
        <v>0</v>
      </c>
    </row>
    <row r="74" spans="1:29" x14ac:dyDescent="0.25">
      <c r="A74" s="35"/>
      <c r="B74" s="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20"/>
      <c r="U74" s="13">
        <f t="shared" si="77"/>
        <v>0</v>
      </c>
      <c r="V74" s="13">
        <f t="shared" si="78"/>
        <v>0</v>
      </c>
      <c r="W74" s="13">
        <f t="shared" si="79"/>
        <v>0</v>
      </c>
      <c r="X74" s="13">
        <f t="shared" si="80"/>
        <v>0</v>
      </c>
      <c r="Y74" s="13">
        <f t="shared" si="81"/>
        <v>0</v>
      </c>
      <c r="Z74" s="13">
        <f t="shared" si="82"/>
        <v>0</v>
      </c>
      <c r="AA74" s="13">
        <f t="shared" si="83"/>
        <v>0</v>
      </c>
      <c r="AB74" s="13">
        <f t="shared" si="84"/>
        <v>0</v>
      </c>
      <c r="AC74" s="13"/>
    </row>
    <row r="75" spans="1:29" x14ac:dyDescent="0.25">
      <c r="A75" s="35">
        <v>4100000</v>
      </c>
      <c r="B75" s="5" t="s">
        <v>56</v>
      </c>
      <c r="C75" s="13">
        <v>206980240</v>
      </c>
      <c r="D75" s="13"/>
      <c r="E75" s="13"/>
      <c r="F75" s="13"/>
      <c r="G75" s="13"/>
      <c r="H75" s="13"/>
      <c r="I75" s="13"/>
      <c r="J75" s="13"/>
      <c r="K75" s="13">
        <f t="shared" si="9"/>
        <v>206980240</v>
      </c>
      <c r="L75" s="13">
        <v>206980240</v>
      </c>
      <c r="M75" s="13"/>
      <c r="N75" s="13"/>
      <c r="O75" s="13"/>
      <c r="P75" s="13"/>
      <c r="Q75" s="13"/>
      <c r="R75" s="13"/>
      <c r="S75" s="13"/>
      <c r="T75" s="20">
        <f t="shared" ref="T75" si="89">SUM(L75:S75)</f>
        <v>206980240</v>
      </c>
      <c r="U75" s="13">
        <f t="shared" si="77"/>
        <v>0</v>
      </c>
      <c r="V75" s="13">
        <f t="shared" si="78"/>
        <v>0</v>
      </c>
      <c r="W75" s="13">
        <f t="shared" si="79"/>
        <v>0</v>
      </c>
      <c r="X75" s="13">
        <f t="shared" si="80"/>
        <v>0</v>
      </c>
      <c r="Y75" s="13">
        <f t="shared" si="81"/>
        <v>0</v>
      </c>
      <c r="Z75" s="13">
        <f t="shared" si="82"/>
        <v>0</v>
      </c>
      <c r="AA75" s="13">
        <f t="shared" si="83"/>
        <v>0</v>
      </c>
      <c r="AB75" s="13">
        <f t="shared" si="84"/>
        <v>0</v>
      </c>
      <c r="AC75" s="13">
        <f t="shared" ref="AC75" si="90">SUM(U75:AB75)</f>
        <v>0</v>
      </c>
    </row>
    <row r="76" spans="1:29" x14ac:dyDescent="0.25">
      <c r="A76" s="35"/>
      <c r="B76" s="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20"/>
      <c r="U76" s="13">
        <f t="shared" si="77"/>
        <v>0</v>
      </c>
      <c r="V76" s="13">
        <f t="shared" si="78"/>
        <v>0</v>
      </c>
      <c r="W76" s="13">
        <f t="shared" si="79"/>
        <v>0</v>
      </c>
      <c r="X76" s="13">
        <f t="shared" si="80"/>
        <v>0</v>
      </c>
      <c r="Y76" s="13">
        <f t="shared" si="81"/>
        <v>0</v>
      </c>
      <c r="Z76" s="13">
        <f t="shared" si="82"/>
        <v>0</v>
      </c>
      <c r="AA76" s="13">
        <f t="shared" si="83"/>
        <v>0</v>
      </c>
      <c r="AB76" s="13">
        <f t="shared" si="84"/>
        <v>0</v>
      </c>
      <c r="AC76" s="13"/>
    </row>
    <row r="77" spans="1:29" x14ac:dyDescent="0.25">
      <c r="A77" s="35">
        <v>4110000</v>
      </c>
      <c r="B77" s="5" t="s">
        <v>57</v>
      </c>
      <c r="C77" s="13">
        <v>20701609</v>
      </c>
      <c r="D77" s="13"/>
      <c r="E77" s="13"/>
      <c r="F77" s="13"/>
      <c r="G77" s="13"/>
      <c r="H77" s="13"/>
      <c r="I77" s="13"/>
      <c r="J77" s="13"/>
      <c r="K77" s="13">
        <f t="shared" ref="K77:K85" si="91">SUM(C77:J77)</f>
        <v>20701609</v>
      </c>
      <c r="L77" s="13">
        <v>20701609</v>
      </c>
      <c r="M77" s="13"/>
      <c r="N77" s="13"/>
      <c r="O77" s="13"/>
      <c r="P77" s="13"/>
      <c r="Q77" s="13"/>
      <c r="R77" s="13"/>
      <c r="S77" s="13"/>
      <c r="T77" s="20">
        <f t="shared" ref="T77" si="92">SUM(L77:S77)</f>
        <v>20701609</v>
      </c>
      <c r="U77" s="13">
        <f t="shared" si="77"/>
        <v>0</v>
      </c>
      <c r="V77" s="13">
        <f t="shared" si="78"/>
        <v>0</v>
      </c>
      <c r="W77" s="13">
        <f t="shared" si="79"/>
        <v>0</v>
      </c>
      <c r="X77" s="13">
        <f t="shared" si="80"/>
        <v>0</v>
      </c>
      <c r="Y77" s="13">
        <f t="shared" si="81"/>
        <v>0</v>
      </c>
      <c r="Z77" s="13">
        <f t="shared" si="82"/>
        <v>0</v>
      </c>
      <c r="AA77" s="13">
        <f t="shared" si="83"/>
        <v>0</v>
      </c>
      <c r="AB77" s="13">
        <f t="shared" si="84"/>
        <v>0</v>
      </c>
      <c r="AC77" s="13">
        <f t="shared" ref="AC77" si="93">SUM(U77:AB77)</f>
        <v>0</v>
      </c>
    </row>
    <row r="78" spans="1:29" x14ac:dyDescent="0.25">
      <c r="A78" s="35"/>
      <c r="B78" s="5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20"/>
      <c r="U78" s="13">
        <f t="shared" si="77"/>
        <v>0</v>
      </c>
      <c r="V78" s="13">
        <f t="shared" si="78"/>
        <v>0</v>
      </c>
      <c r="W78" s="13">
        <f t="shared" si="79"/>
        <v>0</v>
      </c>
      <c r="X78" s="13">
        <f t="shared" si="80"/>
        <v>0</v>
      </c>
      <c r="Y78" s="13">
        <f t="shared" si="81"/>
        <v>0</v>
      </c>
      <c r="Z78" s="13">
        <f t="shared" si="82"/>
        <v>0</v>
      </c>
      <c r="AA78" s="13">
        <f t="shared" si="83"/>
        <v>0</v>
      </c>
      <c r="AB78" s="13">
        <f t="shared" si="84"/>
        <v>0</v>
      </c>
      <c r="AC78" s="13"/>
    </row>
    <row r="79" spans="1:29" x14ac:dyDescent="0.25">
      <c r="A79" s="35">
        <v>4120000</v>
      </c>
      <c r="B79" s="5" t="s">
        <v>58</v>
      </c>
      <c r="C79" s="13">
        <v>9893699</v>
      </c>
      <c r="D79" s="13"/>
      <c r="E79" s="13"/>
      <c r="F79" s="13"/>
      <c r="G79" s="13"/>
      <c r="H79" s="13"/>
      <c r="I79" s="13"/>
      <c r="J79" s="13"/>
      <c r="K79" s="13">
        <f t="shared" si="91"/>
        <v>9893699</v>
      </c>
      <c r="L79" s="13">
        <v>9893699</v>
      </c>
      <c r="M79" s="13"/>
      <c r="N79" s="13"/>
      <c r="O79" s="13"/>
      <c r="P79" s="13"/>
      <c r="Q79" s="13"/>
      <c r="R79" s="13"/>
      <c r="S79" s="13"/>
      <c r="T79" s="20">
        <f t="shared" ref="T79" si="94">SUM(L79:S79)</f>
        <v>9893699</v>
      </c>
      <c r="U79" s="13">
        <f t="shared" si="77"/>
        <v>0</v>
      </c>
      <c r="V79" s="13">
        <f t="shared" si="78"/>
        <v>0</v>
      </c>
      <c r="W79" s="13">
        <f t="shared" si="79"/>
        <v>0</v>
      </c>
      <c r="X79" s="13">
        <f t="shared" si="80"/>
        <v>0</v>
      </c>
      <c r="Y79" s="13">
        <f t="shared" si="81"/>
        <v>0</v>
      </c>
      <c r="Z79" s="13">
        <f t="shared" si="82"/>
        <v>0</v>
      </c>
      <c r="AA79" s="13">
        <f t="shared" si="83"/>
        <v>0</v>
      </c>
      <c r="AB79" s="13">
        <f t="shared" si="84"/>
        <v>0</v>
      </c>
      <c r="AC79" s="13">
        <f t="shared" ref="AC79" si="95">SUM(U79:AB79)</f>
        <v>0</v>
      </c>
    </row>
    <row r="80" spans="1:29" x14ac:dyDescent="0.25">
      <c r="A80" s="35"/>
      <c r="B80" s="5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20"/>
      <c r="U80" s="13">
        <f t="shared" si="77"/>
        <v>0</v>
      </c>
      <c r="V80" s="13">
        <f t="shared" si="78"/>
        <v>0</v>
      </c>
      <c r="W80" s="13">
        <f t="shared" si="79"/>
        <v>0</v>
      </c>
      <c r="X80" s="13">
        <f t="shared" si="80"/>
        <v>0</v>
      </c>
      <c r="Y80" s="13">
        <f t="shared" si="81"/>
        <v>0</v>
      </c>
      <c r="Z80" s="13">
        <f t="shared" si="82"/>
        <v>0</v>
      </c>
      <c r="AA80" s="13">
        <f t="shared" si="83"/>
        <v>0</v>
      </c>
      <c r="AB80" s="13">
        <f t="shared" si="84"/>
        <v>0</v>
      </c>
      <c r="AC80" s="13"/>
    </row>
    <row r="81" spans="1:29" x14ac:dyDescent="0.25">
      <c r="A81" s="35">
        <v>4130000</v>
      </c>
      <c r="B81" s="25" t="s">
        <v>62</v>
      </c>
      <c r="C81" s="13">
        <v>20500000</v>
      </c>
      <c r="D81" s="60"/>
      <c r="E81" s="60"/>
      <c r="F81" s="60"/>
      <c r="G81" s="60"/>
      <c r="H81" s="60"/>
      <c r="I81" s="60"/>
      <c r="J81" s="60"/>
      <c r="K81" s="13">
        <f t="shared" si="91"/>
        <v>20500000</v>
      </c>
      <c r="L81" s="13">
        <v>20500000</v>
      </c>
      <c r="M81" s="60"/>
      <c r="N81" s="60"/>
      <c r="O81" s="60"/>
      <c r="P81" s="60"/>
      <c r="Q81" s="60"/>
      <c r="R81" s="60"/>
      <c r="S81" s="60"/>
      <c r="T81" s="20">
        <f t="shared" ref="T81" si="96">SUM(L81:S81)</f>
        <v>20500000</v>
      </c>
      <c r="U81" s="13">
        <f t="shared" si="77"/>
        <v>0</v>
      </c>
      <c r="V81" s="26">
        <f t="shared" si="78"/>
        <v>0</v>
      </c>
      <c r="W81" s="26">
        <f t="shared" si="79"/>
        <v>0</v>
      </c>
      <c r="X81" s="26">
        <f t="shared" si="80"/>
        <v>0</v>
      </c>
      <c r="Y81" s="26">
        <f t="shared" si="81"/>
        <v>0</v>
      </c>
      <c r="Z81" s="26">
        <f t="shared" si="82"/>
        <v>0</v>
      </c>
      <c r="AA81" s="26">
        <f t="shared" si="83"/>
        <v>0</v>
      </c>
      <c r="AB81" s="26">
        <f t="shared" si="84"/>
        <v>0</v>
      </c>
      <c r="AC81" s="13">
        <f t="shared" ref="AC81" si="97">SUM(U81:AB81)</f>
        <v>0</v>
      </c>
    </row>
    <row r="82" spans="1:29" x14ac:dyDescent="0.25">
      <c r="A82" s="35"/>
      <c r="B82" s="25"/>
      <c r="C82" s="75"/>
      <c r="D82" s="78"/>
      <c r="E82" s="78"/>
      <c r="F82" s="78"/>
      <c r="G82" s="78"/>
      <c r="H82" s="78"/>
      <c r="I82" s="78"/>
      <c r="J82" s="78"/>
      <c r="K82" s="13"/>
      <c r="L82" s="75"/>
      <c r="M82" s="78"/>
      <c r="N82" s="78"/>
      <c r="O82" s="78"/>
      <c r="P82" s="78"/>
      <c r="Q82" s="78"/>
      <c r="R82" s="78"/>
      <c r="S82" s="78"/>
      <c r="T82" s="20"/>
      <c r="U82" s="13">
        <f t="shared" si="77"/>
        <v>0</v>
      </c>
      <c r="V82" s="26">
        <f t="shared" si="78"/>
        <v>0</v>
      </c>
      <c r="W82" s="26">
        <f t="shared" si="79"/>
        <v>0</v>
      </c>
      <c r="X82" s="26">
        <f t="shared" si="80"/>
        <v>0</v>
      </c>
      <c r="Y82" s="26">
        <f t="shared" si="81"/>
        <v>0</v>
      </c>
      <c r="Z82" s="26">
        <f t="shared" si="82"/>
        <v>0</v>
      </c>
      <c r="AA82" s="26">
        <f t="shared" si="83"/>
        <v>0</v>
      </c>
      <c r="AB82" s="26">
        <f t="shared" si="84"/>
        <v>0</v>
      </c>
      <c r="AC82" s="13"/>
    </row>
    <row r="83" spans="1:29" x14ac:dyDescent="0.25">
      <c r="A83" s="35">
        <v>4140000</v>
      </c>
      <c r="B83" s="25" t="s">
        <v>63</v>
      </c>
      <c r="C83" s="61">
        <v>59600381</v>
      </c>
      <c r="D83" s="62"/>
      <c r="E83" s="62">
        <v>163856</v>
      </c>
      <c r="F83" s="62">
        <v>2867426</v>
      </c>
      <c r="G83" s="62">
        <v>1237573</v>
      </c>
      <c r="H83" s="62">
        <v>3210373</v>
      </c>
      <c r="I83" s="62">
        <v>2965596</v>
      </c>
      <c r="J83" s="62">
        <v>1208215</v>
      </c>
      <c r="K83" s="61">
        <f t="shared" si="91"/>
        <v>71253420</v>
      </c>
      <c r="L83" s="61">
        <v>59600381</v>
      </c>
      <c r="M83" s="62"/>
      <c r="N83" s="62">
        <v>163856</v>
      </c>
      <c r="O83" s="62">
        <v>2867426</v>
      </c>
      <c r="P83" s="62">
        <v>1237573</v>
      </c>
      <c r="Q83" s="62">
        <v>3210373</v>
      </c>
      <c r="R83" s="62">
        <v>2965596</v>
      </c>
      <c r="S83" s="62">
        <v>1208215</v>
      </c>
      <c r="T83" s="20">
        <f t="shared" ref="T83" si="98">SUM(L83:S83)</f>
        <v>71253420</v>
      </c>
      <c r="U83" s="13">
        <f t="shared" si="77"/>
        <v>0</v>
      </c>
      <c r="V83" s="26">
        <f t="shared" si="78"/>
        <v>0</v>
      </c>
      <c r="W83" s="26">
        <f t="shared" si="79"/>
        <v>0</v>
      </c>
      <c r="X83" s="26">
        <f t="shared" si="80"/>
        <v>0</v>
      </c>
      <c r="Y83" s="26">
        <f t="shared" si="81"/>
        <v>0</v>
      </c>
      <c r="Z83" s="26">
        <f t="shared" si="82"/>
        <v>0</v>
      </c>
      <c r="AA83" s="26">
        <f t="shared" si="83"/>
        <v>0</v>
      </c>
      <c r="AB83" s="26">
        <f t="shared" si="84"/>
        <v>0</v>
      </c>
      <c r="AC83" s="13">
        <f t="shared" ref="AC83" si="99">SUM(U83:AB83)</f>
        <v>0</v>
      </c>
    </row>
    <row r="84" spans="1:29" ht="16.5" thickBot="1" x14ac:dyDescent="0.3">
      <c r="A84" s="35"/>
      <c r="B84" s="5"/>
      <c r="C84" s="75"/>
      <c r="D84" s="78"/>
      <c r="E84" s="78"/>
      <c r="F84" s="78"/>
      <c r="G84" s="78"/>
      <c r="H84" s="78"/>
      <c r="I84" s="78"/>
      <c r="J84" s="78"/>
      <c r="K84" s="75"/>
      <c r="L84" s="75"/>
      <c r="M84" s="78"/>
      <c r="N84" s="78"/>
      <c r="O84" s="78"/>
      <c r="P84" s="78"/>
      <c r="Q84" s="78"/>
      <c r="R84" s="78"/>
      <c r="S84" s="78"/>
      <c r="T84" s="87"/>
      <c r="U84" s="13"/>
      <c r="V84" s="26"/>
      <c r="W84" s="26"/>
      <c r="X84" s="26"/>
      <c r="Y84" s="26"/>
      <c r="Z84" s="26"/>
      <c r="AA84" s="26"/>
      <c r="AB84" s="26"/>
      <c r="AC84" s="13"/>
    </row>
    <row r="85" spans="1:29" ht="32.25" thickBot="1" x14ac:dyDescent="0.3">
      <c r="A85" s="52">
        <v>5000000</v>
      </c>
      <c r="B85" s="53" t="s">
        <v>59</v>
      </c>
      <c r="C85" s="71">
        <v>155513283</v>
      </c>
      <c r="D85" s="71">
        <v>6390517</v>
      </c>
      <c r="E85" s="71">
        <v>42078601</v>
      </c>
      <c r="F85" s="71">
        <v>21948129</v>
      </c>
      <c r="G85" s="71">
        <v>9993513</v>
      </c>
      <c r="H85" s="71">
        <v>7065315</v>
      </c>
      <c r="I85" s="71">
        <v>6120695</v>
      </c>
      <c r="J85" s="79">
        <v>3260473</v>
      </c>
      <c r="K85" s="81">
        <f t="shared" si="91"/>
        <v>252370526</v>
      </c>
      <c r="L85" s="80">
        <v>155513283</v>
      </c>
      <c r="M85" s="71">
        <v>6390517</v>
      </c>
      <c r="N85" s="71">
        <v>42078601</v>
      </c>
      <c r="O85" s="71">
        <v>21948129</v>
      </c>
      <c r="P85" s="71">
        <v>9993513</v>
      </c>
      <c r="Q85" s="71">
        <v>7065315</v>
      </c>
      <c r="R85" s="71">
        <v>6120695</v>
      </c>
      <c r="S85" s="79">
        <v>3260473</v>
      </c>
      <c r="T85" s="89">
        <f t="shared" ref="T85:T86" si="100">SUM(L85:S85)</f>
        <v>252370526</v>
      </c>
      <c r="U85" s="86">
        <f t="shared" ref="U85:AB85" si="101">L85-C85</f>
        <v>0</v>
      </c>
      <c r="V85" s="30">
        <f t="shared" si="101"/>
        <v>0</v>
      </c>
      <c r="W85" s="30">
        <f t="shared" si="101"/>
        <v>0</v>
      </c>
      <c r="X85" s="30">
        <f t="shared" si="101"/>
        <v>0</v>
      </c>
      <c r="Y85" s="30">
        <f t="shared" si="101"/>
        <v>0</v>
      </c>
      <c r="Z85" s="30">
        <f t="shared" si="101"/>
        <v>0</v>
      </c>
      <c r="AA85" s="30">
        <f t="shared" si="101"/>
        <v>0</v>
      </c>
      <c r="AB85" s="30">
        <f t="shared" si="101"/>
        <v>0</v>
      </c>
      <c r="AC85" s="30">
        <f t="shared" ref="AC85" si="102">SUM(U85:AB85)</f>
        <v>0</v>
      </c>
    </row>
    <row r="86" spans="1:29" x14ac:dyDescent="0.25">
      <c r="A86" s="36"/>
      <c r="B86" s="5" t="s">
        <v>60</v>
      </c>
      <c r="C86" s="13">
        <f>SUM(C9+C44+C67+C85+C62)</f>
        <v>1783336361</v>
      </c>
      <c r="D86" s="13">
        <f t="shared" ref="D86:J86" si="103">SUM(D9+D44+D67+D85+D62)</f>
        <v>235225609</v>
      </c>
      <c r="E86" s="13">
        <f t="shared" si="103"/>
        <v>142011714</v>
      </c>
      <c r="F86" s="13">
        <f t="shared" si="103"/>
        <v>262129303</v>
      </c>
      <c r="G86" s="13">
        <f t="shared" si="103"/>
        <v>40639269</v>
      </c>
      <c r="H86" s="13">
        <f t="shared" si="103"/>
        <v>58069776</v>
      </c>
      <c r="I86" s="13">
        <f t="shared" si="103"/>
        <v>43796430</v>
      </c>
      <c r="J86" s="13">
        <f t="shared" si="103"/>
        <v>15671432</v>
      </c>
      <c r="K86" s="72">
        <f t="shared" ref="K86" si="104">SUM(C86:J86)</f>
        <v>2580879894</v>
      </c>
      <c r="L86" s="20">
        <f>SUM(L9+L44+L67+L85+L62)</f>
        <v>1802055265</v>
      </c>
      <c r="M86" s="20">
        <f t="shared" ref="M86:S86" si="105">SUM(M9+M44+M67+M85+M62)</f>
        <v>235225609</v>
      </c>
      <c r="N86" s="20">
        <f t="shared" si="105"/>
        <v>142011714</v>
      </c>
      <c r="O86" s="20">
        <f t="shared" si="105"/>
        <v>262129303</v>
      </c>
      <c r="P86" s="20">
        <f t="shared" si="105"/>
        <v>40639269</v>
      </c>
      <c r="Q86" s="20">
        <f t="shared" si="105"/>
        <v>58069776</v>
      </c>
      <c r="R86" s="20">
        <f t="shared" si="105"/>
        <v>43796430</v>
      </c>
      <c r="S86" s="20">
        <f t="shared" si="105"/>
        <v>15671432</v>
      </c>
      <c r="T86" s="88">
        <f t="shared" si="100"/>
        <v>2599598798</v>
      </c>
      <c r="U86" s="13">
        <f>SUM(U9+U44+U67+U85+U62)</f>
        <v>18718904</v>
      </c>
      <c r="V86" s="13">
        <f t="shared" ref="V86:AB86" si="106">SUM(V9+V44+V67+V85+V62)</f>
        <v>0</v>
      </c>
      <c r="W86" s="13">
        <f t="shared" si="106"/>
        <v>0</v>
      </c>
      <c r="X86" s="13">
        <f t="shared" si="106"/>
        <v>0</v>
      </c>
      <c r="Y86" s="13">
        <f t="shared" si="106"/>
        <v>0</v>
      </c>
      <c r="Z86" s="13">
        <f t="shared" si="106"/>
        <v>0</v>
      </c>
      <c r="AA86" s="13">
        <f t="shared" si="106"/>
        <v>0</v>
      </c>
      <c r="AB86" s="13">
        <f t="shared" si="106"/>
        <v>0</v>
      </c>
      <c r="AC86" s="13">
        <f>SUM(U86:AB86)</f>
        <v>18718904</v>
      </c>
    </row>
    <row r="96" spans="1:29" x14ac:dyDescent="0.25">
      <c r="B96" s="12"/>
      <c r="C96" s="9"/>
      <c r="D96" s="9"/>
      <c r="E96" s="9"/>
      <c r="F96" s="9"/>
      <c r="G96" s="9"/>
      <c r="H96" s="9"/>
      <c r="I96" s="9"/>
      <c r="J96" s="9"/>
    </row>
    <row r="97" spans="2:10" x14ac:dyDescent="0.25">
      <c r="B97" s="12"/>
      <c r="C97" s="9"/>
      <c r="D97" s="9"/>
      <c r="E97" s="9"/>
      <c r="F97" s="9"/>
      <c r="G97" s="9"/>
      <c r="H97" s="9"/>
      <c r="I97" s="9"/>
      <c r="J97" s="9"/>
    </row>
    <row r="121" spans="2:10" x14ac:dyDescent="0.25">
      <c r="B121" s="12"/>
      <c r="C121" s="9"/>
      <c r="D121" s="9"/>
      <c r="E121" s="9"/>
      <c r="F121" s="9"/>
      <c r="G121" s="9"/>
      <c r="H121" s="9"/>
      <c r="I121" s="9"/>
      <c r="J121" s="9"/>
    </row>
    <row r="122" spans="2:10" x14ac:dyDescent="0.25">
      <c r="B122" s="12"/>
      <c r="C122" s="9"/>
      <c r="D122" s="9"/>
      <c r="E122" s="9"/>
      <c r="F122" s="9"/>
      <c r="G122" s="9"/>
      <c r="H122" s="9"/>
      <c r="I122" s="9"/>
      <c r="J122" s="9"/>
    </row>
    <row r="123" spans="2:10" x14ac:dyDescent="0.25">
      <c r="B123" s="12"/>
      <c r="C123" s="9"/>
      <c r="D123" s="9"/>
      <c r="E123" s="9"/>
      <c r="F123" s="9"/>
      <c r="G123" s="9"/>
      <c r="H123" s="9"/>
      <c r="I123" s="9"/>
      <c r="J123" s="9"/>
    </row>
    <row r="124" spans="2:10" x14ac:dyDescent="0.25">
      <c r="B124" s="12"/>
      <c r="C124" s="9"/>
      <c r="D124" s="9"/>
      <c r="E124" s="9"/>
      <c r="F124" s="9"/>
      <c r="G124" s="9"/>
      <c r="H124" s="9"/>
      <c r="I124" s="9"/>
      <c r="J124" s="9"/>
    </row>
    <row r="130" spans="1:10" x14ac:dyDescent="0.25">
      <c r="A130" s="4"/>
      <c r="B130" s="12"/>
      <c r="C130" s="9"/>
      <c r="D130" s="9"/>
      <c r="E130" s="9"/>
      <c r="F130" s="9"/>
      <c r="G130" s="9"/>
      <c r="H130" s="9"/>
      <c r="I130" s="9"/>
      <c r="J130" s="9"/>
    </row>
    <row r="131" spans="1:10" x14ac:dyDescent="0.25">
      <c r="B131" s="12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B132" s="12"/>
      <c r="C132" s="9"/>
      <c r="D132" s="9"/>
      <c r="E132" s="9"/>
      <c r="F132" s="9"/>
      <c r="G132" s="9"/>
      <c r="H132" s="9"/>
      <c r="I132" s="9"/>
      <c r="J132" s="9"/>
    </row>
  </sheetData>
  <mergeCells count="7">
    <mergeCell ref="U7:AC7"/>
    <mergeCell ref="I1:K1"/>
    <mergeCell ref="H2:K2"/>
    <mergeCell ref="I3:K3"/>
    <mergeCell ref="C7:K7"/>
    <mergeCell ref="L7:T7"/>
    <mergeCell ref="C5:K5"/>
  </mergeCells>
  <pageMargins left="0.39370078740157483" right="0.39370078740157483" top="0.78740157480314965" bottom="0.39370078740157483" header="0.31496062992125984" footer="0.31496062992125984"/>
  <pageSetup paperSize="9" scale="68" firstPageNumber="7" orientation="landscape" useFirstPageNumber="1" verticalDpi="0" r:id="rId1"/>
  <headerFooter>
    <oddHeader>&amp;C&amp;P</oddHeader>
  </headerFooter>
  <rowBreaks count="1" manualBreakCount="1">
    <brk id="86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</vt:lpstr>
      <vt:lpstr>'Приложение № 1'!Заголовки_для_печати</vt:lpstr>
      <vt:lpstr>'Приложение № 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2023-01-17T11:23:39Z</dcterms:modified>
</cp:coreProperties>
</file>