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иложение №8.2 (744)" sheetId="2" r:id="rId1"/>
  </sheets>
  <definedNames>
    <definedName name="_xlnm.Print_Titles" localSheetId="0">'Приложение №8.2 (744)'!$13:$15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2" i="2" l="1"/>
  <c r="C52" i="2"/>
  <c r="D46" i="2"/>
  <c r="C46" i="2"/>
  <c r="C45" i="2"/>
  <c r="D40" i="2"/>
  <c r="D35" i="2"/>
  <c r="C35" i="2"/>
  <c r="D30" i="2"/>
  <c r="C30" i="2"/>
  <c r="D25" i="2" l="1"/>
  <c r="C23" i="2"/>
  <c r="D22" i="2"/>
  <c r="C22" i="2"/>
  <c r="D17" i="2"/>
  <c r="C17" i="2"/>
  <c r="D47" i="2" l="1"/>
  <c r="C47" i="2"/>
  <c r="D41" i="2"/>
  <c r="C41" i="2"/>
  <c r="D36" i="2"/>
  <c r="C36" i="2"/>
  <c r="D31" i="2"/>
  <c r="C31" i="2"/>
  <c r="D24" i="2"/>
  <c r="C24" i="2"/>
  <c r="D18" i="2"/>
  <c r="C18" i="2"/>
  <c r="D26" i="2" l="1"/>
  <c r="C26" i="2"/>
  <c r="C19" i="2"/>
  <c r="C32" i="2"/>
  <c r="C37" i="2"/>
  <c r="C42" i="2"/>
  <c r="D50" i="2"/>
  <c r="C48" i="2"/>
  <c r="C50" i="2" l="1"/>
  <c r="C54" i="2" s="1"/>
  <c r="C27" i="2"/>
</calcChain>
</file>

<file path=xl/sharedStrings.xml><?xml version="1.0" encoding="utf-8"?>
<sst xmlns="http://schemas.openxmlformats.org/spreadsheetml/2006/main" count="52" uniqueCount="44">
  <si>
    <t>Наименование объекта</t>
  </si>
  <si>
    <t>обследование</t>
  </si>
  <si>
    <t>проектирование</t>
  </si>
  <si>
    <t>№
п/п</t>
  </si>
  <si>
    <t>1.</t>
  </si>
  <si>
    <t>2.</t>
  </si>
  <si>
    <t>г. Бендеры</t>
  </si>
  <si>
    <t>3.</t>
  </si>
  <si>
    <t>Пешеходный мост в Первомайске</t>
  </si>
  <si>
    <t>4.</t>
  </si>
  <si>
    <t>5.</t>
  </si>
  <si>
    <t>6.</t>
  </si>
  <si>
    <t>Путепровод по ул. Чернышевского</t>
  </si>
  <si>
    <t>7.</t>
  </si>
  <si>
    <t>Итого по всем районам</t>
  </si>
  <si>
    <t>Путепровод через ж/д ул. Бельцкая - ул. Панина</t>
  </si>
  <si>
    <t>Мост а/д Тирасполь-Каменка, км 167+089</t>
  </si>
  <si>
    <t>Всего</t>
  </si>
  <si>
    <t>Григориопольский район и г. Григориополь</t>
  </si>
  <si>
    <t xml:space="preserve">Дубоссарский район и г. Дубоссары  </t>
  </si>
  <si>
    <t xml:space="preserve"> Каменский район и г. Каменка </t>
  </si>
  <si>
    <t>Рыбницкий район и г. Рыбница</t>
  </si>
  <si>
    <t>Слободзейский район и г. Слободзея</t>
  </si>
  <si>
    <t>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</t>
  </si>
  <si>
    <t>Приложение № 8.2</t>
  </si>
  <si>
    <t xml:space="preserve">к Закону Приднестровской Молдавской Республики </t>
  </si>
  <si>
    <t>"О республиканском бюджете на 2022 год"</t>
  </si>
  <si>
    <t>Ориентировочная стоимость,
руб.</t>
  </si>
  <si>
    <t>Итого</t>
  </si>
  <si>
    <t>Мост а/д Тирасполь-Каменка, р. Ягорлык, км 76+890</t>
  </si>
  <si>
    <t>Всего по Григориопольскому району и г. Григориополю</t>
  </si>
  <si>
    <t>Мост а/д Брест-Кишинев-Одесса, км 909+960</t>
  </si>
  <si>
    <t>Мост № 1 а/д Тирасполь - Каменка, км 25+400</t>
  </si>
  <si>
    <t>Мост № 5 а/д Тирасполь - Каменка, км 41+900</t>
  </si>
  <si>
    <t>Всего по г. Бендеры</t>
  </si>
  <si>
    <t>Всего по Дубоссарскому району и г. Дубоссары</t>
  </si>
  <si>
    <t>Всего по Каменскому району и г. Каменка</t>
  </si>
  <si>
    <t>Всего по Рыбницкому району и г. Рыбница</t>
  </si>
  <si>
    <t>Всего по Слободзейскому району и г. Слободзея</t>
  </si>
  <si>
    <t>"О внесении изменений и дополнений</t>
  </si>
  <si>
    <t xml:space="preserve">в Закон Приднестровской Молдавской Республики </t>
  </si>
  <si>
    <t>Программа по проведению работ по обследованию мостовых сооружений и выполнению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                                           на 2022 год</t>
  </si>
  <si>
    <t>Приложение № 27</t>
  </si>
  <si>
    <t>Автомобильная дорога (Тирасполь-Каменка)-Спея-Бычок-Парканы,                                             км 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</si>
</sst>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top"/>
    </xf>
    <xf numFmtId="0" fontId="2" fillId="0" borderId="0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right" vertic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2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view="pageBreakPreview" zoomScale="60" zoomScaleNormal="100" workbookViewId="0">
      <pane xSplit="2" ySplit="15" topLeftCell="C38" activePane="bottomRight" state="frozenSplit"/>
      <selection pane="topRight" activeCell="C1" sqref="C1"/>
      <selection pane="bottomLeft" activeCell="A7" sqref="A7"/>
      <selection pane="bottomRight" activeCell="A51" sqref="A51:D51"/>
    </sheetView>
  </sheetViews>
  <sheetFormatPr defaultColWidth="9.109375" defaultRowHeight="15.6" x14ac:dyDescent="0.3"/>
  <cols>
    <col min="1" max="1" width="3.88671875" style="28" customWidth="1"/>
    <col min="2" max="2" width="66.88671875" style="1" customWidth="1"/>
    <col min="3" max="3" width="15.33203125" style="1" bestFit="1" customWidth="1"/>
    <col min="4" max="4" width="18.109375" style="1" bestFit="1" customWidth="1"/>
    <col min="5" max="16384" width="9.109375" style="1"/>
  </cols>
  <sheetData>
    <row r="1" spans="1:5" x14ac:dyDescent="0.3">
      <c r="D1" s="22" t="s">
        <v>42</v>
      </c>
      <c r="E1" s="22"/>
    </row>
    <row r="2" spans="1:5" x14ac:dyDescent="0.3">
      <c r="D2" s="30" t="s">
        <v>25</v>
      </c>
    </row>
    <row r="3" spans="1:5" x14ac:dyDescent="0.3">
      <c r="B3" s="65" t="s">
        <v>39</v>
      </c>
      <c r="C3" s="65"/>
      <c r="D3" s="65"/>
    </row>
    <row r="4" spans="1:5" x14ac:dyDescent="0.3">
      <c r="B4" s="65" t="s">
        <v>40</v>
      </c>
      <c r="C4" s="65"/>
      <c r="D4" s="65"/>
      <c r="E4" s="32"/>
    </row>
    <row r="5" spans="1:5" x14ac:dyDescent="0.3">
      <c r="D5" s="30" t="s">
        <v>26</v>
      </c>
    </row>
    <row r="7" spans="1:5" x14ac:dyDescent="0.3">
      <c r="C7" s="69" t="s">
        <v>24</v>
      </c>
      <c r="D7" s="69"/>
    </row>
    <row r="8" spans="1:5" x14ac:dyDescent="0.3">
      <c r="C8" s="22"/>
      <c r="D8" s="2" t="s">
        <v>25</v>
      </c>
    </row>
    <row r="9" spans="1:5" x14ac:dyDescent="0.3">
      <c r="C9" s="22"/>
      <c r="D9" s="2" t="s">
        <v>26</v>
      </c>
    </row>
    <row r="10" spans="1:5" x14ac:dyDescent="0.3">
      <c r="C10" s="2"/>
      <c r="D10" s="2"/>
    </row>
    <row r="11" spans="1:5" ht="88.5" customHeight="1" x14ac:dyDescent="0.3">
      <c r="A11" s="70" t="s">
        <v>41</v>
      </c>
      <c r="B11" s="70"/>
      <c r="C11" s="70"/>
      <c r="D11" s="70"/>
    </row>
    <row r="12" spans="1:5" ht="15.6" customHeight="1" thickBot="1" x14ac:dyDescent="0.35">
      <c r="B12" s="3"/>
      <c r="C12" s="3"/>
      <c r="D12" s="3"/>
    </row>
    <row r="13" spans="1:5" ht="15.75" customHeight="1" x14ac:dyDescent="0.3">
      <c r="A13" s="71" t="s">
        <v>3</v>
      </c>
      <c r="B13" s="73" t="s">
        <v>0</v>
      </c>
      <c r="C13" s="74" t="s">
        <v>27</v>
      </c>
      <c r="D13" s="75"/>
    </row>
    <row r="14" spans="1:5" x14ac:dyDescent="0.3">
      <c r="A14" s="72"/>
      <c r="B14" s="50"/>
      <c r="C14" s="76"/>
      <c r="D14" s="77"/>
    </row>
    <row r="15" spans="1:5" x14ac:dyDescent="0.3">
      <c r="A15" s="72"/>
      <c r="B15" s="50"/>
      <c r="C15" s="33" t="s">
        <v>1</v>
      </c>
      <c r="D15" s="34" t="s">
        <v>2</v>
      </c>
    </row>
    <row r="16" spans="1:5" ht="15.6" customHeight="1" x14ac:dyDescent="0.3">
      <c r="A16" s="66" t="s">
        <v>4</v>
      </c>
      <c r="B16" s="50" t="s">
        <v>6</v>
      </c>
      <c r="C16" s="50"/>
      <c r="D16" s="51"/>
    </row>
    <row r="17" spans="1:4" ht="15.6" customHeight="1" x14ac:dyDescent="0.3">
      <c r="A17" s="67"/>
      <c r="B17" s="13" t="s">
        <v>15</v>
      </c>
      <c r="C17" s="4">
        <f>56943-7949</f>
        <v>48994</v>
      </c>
      <c r="D17" s="5">
        <f>102497+5565</f>
        <v>108062</v>
      </c>
    </row>
    <row r="18" spans="1:4" ht="15.6" customHeight="1" x14ac:dyDescent="0.3">
      <c r="A18" s="67"/>
      <c r="B18" s="14" t="s">
        <v>28</v>
      </c>
      <c r="C18" s="35">
        <f>C17</f>
        <v>48994</v>
      </c>
      <c r="D18" s="36">
        <f>D17</f>
        <v>108062</v>
      </c>
    </row>
    <row r="19" spans="1:4" ht="15.6" customHeight="1" x14ac:dyDescent="0.3">
      <c r="A19" s="68"/>
      <c r="B19" s="20" t="s">
        <v>34</v>
      </c>
      <c r="C19" s="52">
        <f>C18+D18</f>
        <v>157056</v>
      </c>
      <c r="D19" s="53"/>
    </row>
    <row r="20" spans="1:4" ht="15.75" customHeight="1" x14ac:dyDescent="0.3">
      <c r="A20" s="46"/>
      <c r="B20" s="47"/>
      <c r="C20" s="47"/>
      <c r="D20" s="48"/>
    </row>
    <row r="21" spans="1:4" ht="15.6" customHeight="1" x14ac:dyDescent="0.3">
      <c r="A21" s="62" t="s">
        <v>5</v>
      </c>
      <c r="B21" s="58" t="s">
        <v>18</v>
      </c>
      <c r="C21" s="58"/>
      <c r="D21" s="59"/>
    </row>
    <row r="22" spans="1:4" ht="15.6" customHeight="1" x14ac:dyDescent="0.3">
      <c r="A22" s="63"/>
      <c r="B22" s="15" t="s">
        <v>32</v>
      </c>
      <c r="C22" s="6">
        <f>9402-9402</f>
        <v>0</v>
      </c>
      <c r="D22" s="7">
        <f>18804-18804</f>
        <v>0</v>
      </c>
    </row>
    <row r="23" spans="1:4" ht="15.6" customHeight="1" x14ac:dyDescent="0.3">
      <c r="A23" s="63"/>
      <c r="B23" s="15" t="s">
        <v>33</v>
      </c>
      <c r="C23" s="6">
        <f>44539-44539</f>
        <v>0</v>
      </c>
      <c r="D23" s="7">
        <v>0</v>
      </c>
    </row>
    <row r="24" spans="1:4" ht="15.6" customHeight="1" x14ac:dyDescent="0.3">
      <c r="A24" s="63"/>
      <c r="B24" s="14" t="s">
        <v>28</v>
      </c>
      <c r="C24" s="38">
        <f>SUM(C22:C23)</f>
        <v>0</v>
      </c>
      <c r="D24" s="39">
        <f>SUM(D22:D23)</f>
        <v>0</v>
      </c>
    </row>
    <row r="25" spans="1:4" ht="28.5" customHeight="1" x14ac:dyDescent="0.3">
      <c r="A25" s="63"/>
      <c r="B25" s="16" t="s">
        <v>43</v>
      </c>
      <c r="C25" s="6">
        <v>0</v>
      </c>
      <c r="D25" s="7">
        <f>190000-45874</f>
        <v>144126</v>
      </c>
    </row>
    <row r="26" spans="1:4" ht="15.75" customHeight="1" x14ac:dyDescent="0.3">
      <c r="A26" s="63"/>
      <c r="B26" s="31" t="s">
        <v>28</v>
      </c>
      <c r="C26" s="38">
        <f>C24+C25</f>
        <v>0</v>
      </c>
      <c r="D26" s="39">
        <f>D24+D25</f>
        <v>144126</v>
      </c>
    </row>
    <row r="27" spans="1:4" ht="15.75" customHeight="1" x14ac:dyDescent="0.3">
      <c r="A27" s="64"/>
      <c r="B27" s="17" t="s">
        <v>30</v>
      </c>
      <c r="C27" s="60">
        <f>C26+D26</f>
        <v>144126</v>
      </c>
      <c r="D27" s="61"/>
    </row>
    <row r="28" spans="1:4" ht="18" customHeight="1" x14ac:dyDescent="0.3">
      <c r="A28" s="54"/>
      <c r="B28" s="55"/>
      <c r="C28" s="55"/>
      <c r="D28" s="56"/>
    </row>
    <row r="29" spans="1:4" ht="15.6" customHeight="1" x14ac:dyDescent="0.3">
      <c r="A29" s="62" t="s">
        <v>7</v>
      </c>
      <c r="B29" s="58" t="s">
        <v>19</v>
      </c>
      <c r="C29" s="58"/>
      <c r="D29" s="59"/>
    </row>
    <row r="30" spans="1:4" ht="15.6" customHeight="1" x14ac:dyDescent="0.3">
      <c r="A30" s="63"/>
      <c r="B30" s="15" t="s">
        <v>29</v>
      </c>
      <c r="C30" s="6">
        <f>81776+4885</f>
        <v>86661</v>
      </c>
      <c r="D30" s="7">
        <f>122664-4940</f>
        <v>117724</v>
      </c>
    </row>
    <row r="31" spans="1:4" ht="15.6" customHeight="1" x14ac:dyDescent="0.3">
      <c r="A31" s="63"/>
      <c r="B31" s="14" t="s">
        <v>28</v>
      </c>
      <c r="C31" s="38">
        <f>C30</f>
        <v>86661</v>
      </c>
      <c r="D31" s="39">
        <f>D30</f>
        <v>117724</v>
      </c>
    </row>
    <row r="32" spans="1:4" ht="15.6" customHeight="1" x14ac:dyDescent="0.3">
      <c r="A32" s="63"/>
      <c r="B32" s="20" t="s">
        <v>35</v>
      </c>
      <c r="C32" s="60">
        <f>C31+D31</f>
        <v>204385</v>
      </c>
      <c r="D32" s="61"/>
    </row>
    <row r="33" spans="1:4" ht="17.25" customHeight="1" x14ac:dyDescent="0.3">
      <c r="A33" s="54"/>
      <c r="B33" s="55"/>
      <c r="C33" s="55"/>
      <c r="D33" s="56"/>
    </row>
    <row r="34" spans="1:4" ht="15.6" customHeight="1" x14ac:dyDescent="0.3">
      <c r="A34" s="57" t="s">
        <v>9</v>
      </c>
      <c r="B34" s="58" t="s">
        <v>20</v>
      </c>
      <c r="C34" s="58"/>
      <c r="D34" s="59"/>
    </row>
    <row r="35" spans="1:4" ht="15.6" customHeight="1" x14ac:dyDescent="0.3">
      <c r="A35" s="57"/>
      <c r="B35" s="15" t="s">
        <v>16</v>
      </c>
      <c r="C35" s="6">
        <f>51987-51987</f>
        <v>0</v>
      </c>
      <c r="D35" s="7">
        <f>70182-70182</f>
        <v>0</v>
      </c>
    </row>
    <row r="36" spans="1:4" ht="15.6" customHeight="1" x14ac:dyDescent="0.3">
      <c r="A36" s="57"/>
      <c r="B36" s="14" t="s">
        <v>28</v>
      </c>
      <c r="C36" s="38">
        <f>C35</f>
        <v>0</v>
      </c>
      <c r="D36" s="39">
        <f>D35</f>
        <v>0</v>
      </c>
    </row>
    <row r="37" spans="1:4" ht="15.6" customHeight="1" x14ac:dyDescent="0.3">
      <c r="A37" s="57"/>
      <c r="B37" s="20" t="s">
        <v>36</v>
      </c>
      <c r="C37" s="60">
        <f>C36+D36</f>
        <v>0</v>
      </c>
      <c r="D37" s="61"/>
    </row>
    <row r="38" spans="1:4" ht="17.25" customHeight="1" x14ac:dyDescent="0.3">
      <c r="A38" s="46"/>
      <c r="B38" s="47"/>
      <c r="C38" s="47"/>
      <c r="D38" s="48"/>
    </row>
    <row r="39" spans="1:4" ht="15.6" customHeight="1" x14ac:dyDescent="0.3">
      <c r="A39" s="49" t="s">
        <v>10</v>
      </c>
      <c r="B39" s="50" t="s">
        <v>21</v>
      </c>
      <c r="C39" s="50"/>
      <c r="D39" s="51"/>
    </row>
    <row r="40" spans="1:4" ht="15.6" customHeight="1" x14ac:dyDescent="0.3">
      <c r="A40" s="49"/>
      <c r="B40" s="18" t="s">
        <v>12</v>
      </c>
      <c r="C40" s="4">
        <v>0</v>
      </c>
      <c r="D40" s="7">
        <f>154697-148</f>
        <v>154549</v>
      </c>
    </row>
    <row r="41" spans="1:4" ht="15.6" customHeight="1" x14ac:dyDescent="0.3">
      <c r="A41" s="49"/>
      <c r="B41" s="14" t="s">
        <v>28</v>
      </c>
      <c r="C41" s="35">
        <f>C40</f>
        <v>0</v>
      </c>
      <c r="D41" s="39">
        <f>D40</f>
        <v>154549</v>
      </c>
    </row>
    <row r="42" spans="1:4" ht="15.6" customHeight="1" x14ac:dyDescent="0.3">
      <c r="A42" s="49"/>
      <c r="B42" s="20" t="s">
        <v>37</v>
      </c>
      <c r="C42" s="52">
        <f>C41+D41</f>
        <v>154549</v>
      </c>
      <c r="D42" s="53"/>
    </row>
    <row r="43" spans="1:4" ht="17.25" customHeight="1" x14ac:dyDescent="0.3">
      <c r="A43" s="46"/>
      <c r="B43" s="47"/>
      <c r="C43" s="47"/>
      <c r="D43" s="48"/>
    </row>
    <row r="44" spans="1:4" ht="15.6" customHeight="1" x14ac:dyDescent="0.3">
      <c r="A44" s="49" t="s">
        <v>11</v>
      </c>
      <c r="B44" s="50" t="s">
        <v>22</v>
      </c>
      <c r="C44" s="50"/>
      <c r="D44" s="51"/>
    </row>
    <row r="45" spans="1:4" ht="15.6" customHeight="1" x14ac:dyDescent="0.3">
      <c r="A45" s="49"/>
      <c r="B45" s="13" t="s">
        <v>31</v>
      </c>
      <c r="C45" s="4">
        <f>47418-47418</f>
        <v>0</v>
      </c>
      <c r="D45" s="5">
        <v>0</v>
      </c>
    </row>
    <row r="46" spans="1:4" ht="15.6" customHeight="1" x14ac:dyDescent="0.3">
      <c r="A46" s="49"/>
      <c r="B46" s="13" t="s">
        <v>8</v>
      </c>
      <c r="C46" s="4">
        <f>19913-19913</f>
        <v>0</v>
      </c>
      <c r="D46" s="5">
        <f>39826-39826</f>
        <v>0</v>
      </c>
    </row>
    <row r="47" spans="1:4" ht="15.6" customHeight="1" x14ac:dyDescent="0.3">
      <c r="A47" s="49"/>
      <c r="B47" s="14" t="s">
        <v>28</v>
      </c>
      <c r="C47" s="35">
        <f>C46+C45</f>
        <v>0</v>
      </c>
      <c r="D47" s="36">
        <f>D46+D45</f>
        <v>0</v>
      </c>
    </row>
    <row r="48" spans="1:4" ht="15.6" customHeight="1" x14ac:dyDescent="0.3">
      <c r="A48" s="49"/>
      <c r="B48" s="20" t="s">
        <v>38</v>
      </c>
      <c r="C48" s="52">
        <f>C47+D47</f>
        <v>0</v>
      </c>
      <c r="D48" s="53"/>
    </row>
    <row r="49" spans="1:4" ht="15.6" customHeight="1" x14ac:dyDescent="0.3">
      <c r="A49" s="40"/>
      <c r="B49" s="19"/>
      <c r="C49" s="35"/>
      <c r="D49" s="36"/>
    </row>
    <row r="50" spans="1:4" ht="15.6" customHeight="1" x14ac:dyDescent="0.3">
      <c r="A50" s="37"/>
      <c r="B50" s="20" t="s">
        <v>14</v>
      </c>
      <c r="C50" s="35">
        <f>C47+C41+C36+C31+C26+C18</f>
        <v>135655</v>
      </c>
      <c r="D50" s="36">
        <f>D47+D41+D36+D31+D26+D18</f>
        <v>524461</v>
      </c>
    </row>
    <row r="51" spans="1:4" ht="15.6" customHeight="1" x14ac:dyDescent="0.3">
      <c r="A51" s="43"/>
      <c r="B51" s="10"/>
      <c r="C51" s="41"/>
      <c r="D51" s="42"/>
    </row>
    <row r="52" spans="1:4" ht="77.25" customHeight="1" x14ac:dyDescent="0.3">
      <c r="A52" s="25" t="s">
        <v>13</v>
      </c>
      <c r="B52" s="21" t="s">
        <v>23</v>
      </c>
      <c r="C52" s="8">
        <f>413112*0.29-119802</f>
        <v>0.47999999999592546</v>
      </c>
      <c r="D52" s="9">
        <f>413112*0.71-293310</f>
        <v>-0.48000000003958121</v>
      </c>
    </row>
    <row r="53" spans="1:4" ht="15.6" customHeight="1" thickBot="1" x14ac:dyDescent="0.35">
      <c r="A53" s="25"/>
      <c r="B53" s="23"/>
      <c r="C53" s="26"/>
      <c r="D53" s="27"/>
    </row>
    <row r="54" spans="1:4" ht="21" customHeight="1" thickBot="1" x14ac:dyDescent="0.35">
      <c r="A54" s="29"/>
      <c r="B54" s="24" t="s">
        <v>17</v>
      </c>
      <c r="C54" s="44">
        <f>C50+D50+C52+D52</f>
        <v>660116</v>
      </c>
      <c r="D54" s="45"/>
    </row>
    <row r="55" spans="1:4" ht="15.75" customHeight="1" x14ac:dyDescent="0.3">
      <c r="B55" s="12"/>
      <c r="C55" s="11"/>
      <c r="D55" s="11"/>
    </row>
    <row r="56" spans="1:4" ht="15.75" customHeight="1" x14ac:dyDescent="0.3">
      <c r="B56" s="12"/>
      <c r="C56" s="11"/>
      <c r="D56" s="11"/>
    </row>
    <row r="57" spans="1:4" ht="15.75" customHeight="1" x14ac:dyDescent="0.3">
      <c r="B57" s="12"/>
      <c r="C57" s="11"/>
      <c r="D57" s="11"/>
    </row>
    <row r="58" spans="1:4" ht="15.75" customHeight="1" x14ac:dyDescent="0.3">
      <c r="B58" s="12"/>
      <c r="C58" s="11"/>
      <c r="D58" s="11"/>
    </row>
    <row r="59" spans="1:4" ht="15.75" customHeight="1" x14ac:dyDescent="0.3">
      <c r="B59" s="12"/>
      <c r="C59" s="11"/>
      <c r="D59" s="11"/>
    </row>
  </sheetData>
  <mergeCells count="31">
    <mergeCell ref="B3:D3"/>
    <mergeCell ref="B4:D4"/>
    <mergeCell ref="A16:A19"/>
    <mergeCell ref="B16:D16"/>
    <mergeCell ref="C19:D19"/>
    <mergeCell ref="C7:D7"/>
    <mergeCell ref="A11:D11"/>
    <mergeCell ref="A13:A15"/>
    <mergeCell ref="B13:B15"/>
    <mergeCell ref="C13:D14"/>
    <mergeCell ref="A28:D28"/>
    <mergeCell ref="A29:A32"/>
    <mergeCell ref="B29:D29"/>
    <mergeCell ref="C32:D32"/>
    <mergeCell ref="A20:D20"/>
    <mergeCell ref="A21:A27"/>
    <mergeCell ref="B21:D21"/>
    <mergeCell ref="C27:D27"/>
    <mergeCell ref="A38:D38"/>
    <mergeCell ref="A39:A42"/>
    <mergeCell ref="B39:D39"/>
    <mergeCell ref="C42:D42"/>
    <mergeCell ref="A33:D33"/>
    <mergeCell ref="A34:A37"/>
    <mergeCell ref="B34:D34"/>
    <mergeCell ref="C37:D37"/>
    <mergeCell ref="C54:D54"/>
    <mergeCell ref="A43:D43"/>
    <mergeCell ref="A44:A48"/>
    <mergeCell ref="B44:D44"/>
    <mergeCell ref="C48:D48"/>
  </mergeCells>
  <pageMargins left="1.1811023622047245" right="0.39370078740157483" top="0.74803149606299213" bottom="0.39370078740157483" header="0" footer="0"/>
  <pageSetup paperSize="9" scale="80" firstPageNumber="15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№8.2 (744)</vt:lpstr>
      <vt:lpstr>'Приложение №8.2 (744)'!Заголовки_для_печати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2022-12-05T09:56:05Z</dcterms:modified>
</cp:coreProperties>
</file>