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07 июль\Закон № 1422 п. 599 (Б22-19) (VII)\Приложения от Ларисы\"/>
    </mc:Choice>
  </mc:AlternateContent>
  <bookViews>
    <workbookView xWindow="9525" yWindow="570" windowWidth="18225" windowHeight="15015"/>
  </bookViews>
  <sheets>
    <sheet name="Приложение №8 (599)" sheetId="1" r:id="rId1"/>
  </sheets>
  <definedNames>
    <definedName name="_xlnm.Print_Titles" localSheetId="0">'Приложение №8 (599)'!$24:$27</definedName>
    <definedName name="_xlnm.Print_Area" localSheetId="0">'Приложение №8 (599)'!$A$1:$M$65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3" i="1"/>
  <c r="M47" i="1" l="1"/>
  <c r="M13" i="1"/>
  <c r="M59" i="1" l="1"/>
  <c r="M56" i="1"/>
  <c r="M43" i="1"/>
  <c r="M35" i="1" l="1"/>
  <c r="L28" i="1" l="1"/>
  <c r="K28" i="1"/>
  <c r="J28" i="1"/>
  <c r="F28" i="1"/>
  <c r="M36" i="1"/>
  <c r="D36" i="1"/>
  <c r="D35" i="1"/>
  <c r="M34" i="1"/>
  <c r="D34" i="1"/>
  <c r="M33" i="1"/>
  <c r="D33" i="1"/>
  <c r="M32" i="1"/>
  <c r="D32" i="1"/>
  <c r="M31" i="1"/>
  <c r="M30" i="1"/>
  <c r="M29" i="1"/>
  <c r="M16" i="1"/>
  <c r="H30" i="1" l="1"/>
  <c r="H29" i="1"/>
  <c r="H31" i="1"/>
  <c r="I31" i="1" s="1"/>
  <c r="M28" i="1"/>
  <c r="I36" i="1" l="1"/>
  <c r="I29" i="1"/>
  <c r="M23" i="1"/>
  <c r="M22" i="1" s="1"/>
  <c r="I34" i="1"/>
  <c r="I30" i="1"/>
  <c r="I35" i="1"/>
  <c r="G28" i="1"/>
  <c r="H28" i="1"/>
  <c r="I28" i="1" l="1"/>
</calcChain>
</file>

<file path=xl/sharedStrings.xml><?xml version="1.0" encoding="utf-8"?>
<sst xmlns="http://schemas.openxmlformats.org/spreadsheetml/2006/main" count="121" uniqueCount="103">
  <si>
    <t>Приложение № 8</t>
  </si>
  <si>
    <t>Основные характеристики Дорожного фонда Приднестровской Молдавской Республики на 2022 год</t>
  </si>
  <si>
    <t>Переходящие остатки по состоянию на 01.01.2022 года</t>
  </si>
  <si>
    <t>ДОХОДЫ ВСЕГО, в том числе:</t>
  </si>
  <si>
    <t>2.1.</t>
  </si>
  <si>
    <t>Налог с владельцев транспортных средств, уплачиваемый юридическими лицами</t>
  </si>
  <si>
    <t>2.2.</t>
  </si>
  <si>
    <t>Отчисления от налога на доходы организаций</t>
  </si>
  <si>
    <t>2.3.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</si>
  <si>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</si>
  <si>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</si>
  <si>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</si>
  <si>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</si>
  <si>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</si>
  <si>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Доля для распределения  иных                                                         поступлений в Дорожный фонд  ПМР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</si>
  <si>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</si>
  <si>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</si>
  <si>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 xml:space="preserve"> Итого субсидий на исполнение  программ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</si>
  <si>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</si>
  <si>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</si>
  <si>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</si>
  <si>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гос. собственности</t>
  </si>
  <si>
    <t>по автомобильным дорогам общего пользования, находящимся в муниципальной собственности</t>
  </si>
  <si>
    <t>налог с владельцев                                транспортных средств</t>
  </si>
  <si>
    <t>иные поступления в                                          Дорожный фонд</t>
  </si>
  <si>
    <t>ВСЕГО</t>
  </si>
  <si>
    <t>в том числе:</t>
  </si>
  <si>
    <t>по автом. дорогам общего пользования, находящимся в мун. собств.</t>
  </si>
  <si>
    <t>на стр-во и реконструкцию остановочных пунктов</t>
  </si>
  <si>
    <t>г.Тирасполя</t>
  </si>
  <si>
    <t>г. Днестровска</t>
  </si>
  <si>
    <t>г. Бендеры</t>
  </si>
  <si>
    <t>Григориопольского района и г. Григориополя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</si>
  <si>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</si>
  <si>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</si>
  <si>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</si>
  <si>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</si>
  <si>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 xml:space="preserve">Министерство экономического развития Приднестровской Молдавской Республики </t>
  </si>
  <si>
    <t>5.1</t>
  </si>
  <si>
    <t>5.1.1.</t>
  </si>
  <si>
    <t>5.1.2.</t>
  </si>
  <si>
    <t>5.1.3.</t>
  </si>
  <si>
    <t>5.1.4.</t>
  </si>
  <si>
    <t>5.2.</t>
  </si>
  <si>
    <t>Резерв Дорожного фонда</t>
  </si>
  <si>
    <t xml:space="preserve">Министерство финансов                                                    Приднестровской Молдавской Республики </t>
  </si>
  <si>
    <t>на финансирование расходов по социально защищенным статьям</t>
  </si>
  <si>
    <t>Дорожного фонда на счете Министерства финансов Приднестровской Молдавской Республики</t>
  </si>
  <si>
    <t>5.3.</t>
  </si>
  <si>
    <t>а)</t>
  </si>
  <si>
    <t>б)</t>
  </si>
  <si>
    <t>в)</t>
  </si>
  <si>
    <t>г)</t>
  </si>
  <si>
    <t>д)</t>
  </si>
  <si>
    <t>е)</t>
  </si>
  <si>
    <t>ж)</t>
  </si>
  <si>
    <t>з)</t>
  </si>
  <si>
    <t>1.2.</t>
  </si>
  <si>
    <t>2.</t>
  </si>
  <si>
    <t>1.</t>
  </si>
  <si>
    <t>1.1.</t>
  </si>
  <si>
    <t>3.</t>
  </si>
  <si>
    <t>4.</t>
  </si>
  <si>
    <t>6.</t>
  </si>
  <si>
    <t>5.</t>
  </si>
  <si>
    <t>5.4.</t>
  </si>
  <si>
    <t>5.5.</t>
  </si>
  <si>
    <t>5.6.</t>
  </si>
  <si>
    <t>Всего субсидий из республиканского бюджета, в том числе:</t>
  </si>
  <si>
    <r>
      <t xml:space="preserve">Отчисления от единого таможенного платежа в размере </t>
    </r>
    <r>
      <rPr>
        <b/>
        <sz val="12"/>
        <rFont val="Times New Roman"/>
        <family val="1"/>
        <charset val="204"/>
      </rPr>
      <t>14,34 %</t>
    </r>
  </si>
  <si>
    <r>
      <t>для перечисления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0,68%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 (Приложение № 8.2)</t>
    </r>
  </si>
  <si>
    <t>5.1.5.</t>
  </si>
  <si>
    <t xml:space="preserve">Возмещение в местный бюджет Рыбницкого района и города Рыбницы (счет дорожного фонда (субсидии)) необоснованно использованных средств Дорожного фонда в 2021 году  во исполнение Постановления Счетной палаты Приднестровской Молдавской Республики от 27.12.2021 года № 15/V </t>
  </si>
  <si>
    <t xml:space="preserve">Возмещение в местный бюджет Каменского района и города Каменки  (счет дорожного фонда (субсидии)) необоснованно использованных средств Дорожного фонда в 2021 году  во исполнение Постановления Счетной палаты Приднестровской Молдавской Республики от 27.12.2021 года № 15/IV </t>
  </si>
  <si>
    <t>по автомобильным дорогам общего пользования, находящимхся в государственной собственности, на содержание автомобильных дорог</t>
  </si>
  <si>
    <t>по автомобильным дорогам общего пользования, находящимся в государственной собственности, на содержание автомобильных дорог</t>
  </si>
  <si>
    <t xml:space="preserve">по автомобильным дорогам общего пользования, находящимся в муниципальной собственности, на ремонт дорог  в сельской местности </t>
  </si>
  <si>
    <t>Увеличение местного бюджета Каменского района и города Каменки (счет дорожного фонда (субсидии)), образовавшееся во исполнение Постановления Счетной палаты Приднестровской Молдавской Республики от 27.12.2021 года № 15/IV , в том числе:</t>
  </si>
  <si>
    <t>Недофинансирование расходов Дорожного фонда ввиду  отсутствия поступлений  налога с владельцев транспортных средств, в том числе:</t>
  </si>
  <si>
    <t>(руб.)</t>
  </si>
  <si>
    <t>5.1.6.</t>
  </si>
  <si>
    <t>5.1.7.</t>
  </si>
  <si>
    <t>за счет остатков Дорожного фонда на счетах местных бюджетов городов и районов, ВСЕГО, в том числе:</t>
  </si>
  <si>
    <t>Дорожного фонда на счетах местных бюджетов городов и районов, ВСЕГО, в том числе:</t>
  </si>
  <si>
    <t>5.1.8.</t>
  </si>
  <si>
    <t>Государственным администрациям городов и районов</t>
  </si>
  <si>
    <r>
      <t>для перечисления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5,31%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приобретение дорожной техники  (Приложение № 8.4)</t>
    </r>
  </si>
  <si>
    <r>
      <t>для перечисления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2,25%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 (Приложение № 8.3)</t>
    </r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</si>
  <si>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</si>
  <si>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</si>
  <si>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</si>
  <si>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"О республиканском бюджете на 2022 год"</t>
  </si>
  <si>
    <t xml:space="preserve">к Закону Приднестровской Молдавской Республики </t>
  </si>
  <si>
    <t>7Приложение №  17</t>
  </si>
  <si>
    <t xml:space="preserve">Целевые субсидии государственной администрации Слободзейского района и города Слободзеи на строительство, реконструкцию и ремонт ливневой канализации в районе ул. Милева, г.Тирасполь, и с. Суклея, в том числе проектные работы </t>
  </si>
  <si>
    <t>Целевые субсидии государственной администрации города Тирасполя и города Днестровска на расширение участков дорог по ул. Одесской, уширение участка ул. Правды от                                                                          ул. 25 Октября до ул. Карла Либкнехта и участка ул. Карла Либкнехта от ул. Правды до ул. Крупской (нечетная сторона)</t>
  </si>
  <si>
    <t>Целевые субсидии государственной администрации Григориопольского района и города Григориополя на ликвидацию аварийной ситуации по а/д Тирасполь - Каменка                                                                                 (обход г. Григориополя)</t>
  </si>
  <si>
    <t>Целевые субсидии государственной администрации Рыбницкого района и города Рыбницы на ликвидацию аварийной ситуации по а/д Тирасполь - Каменка, км 142-143</t>
  </si>
  <si>
    <t xml:space="preserve">государственная администрация Дубоссарского района и города Дубоссары </t>
  </si>
  <si>
    <t xml:space="preserve">государственная администрация Каменского района и города Каменки </t>
  </si>
  <si>
    <t xml:space="preserve">государственная администрация Рыбницкого района и города Рыбницы </t>
  </si>
  <si>
    <t>Увеличение местного бюджета Рыбницкого района и города Рыбницы (счет дорожного фонда (субсидии)), образовавшееся во исполнение Постановления Счетной палаты Приднестровской Молдавской Республики от 27.12.2021 года № 15/V , в том числе:</t>
  </si>
  <si>
    <t>Целевые субсидии государственной администрации г. Днестровска на реконструкцию и ремонт пешеходной дорожки, ведущей к Днестровскому водохранилищу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</si>
</sst>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</cellStyleXfs>
  <cellXfs count="106">
    <xf numFmtId="0" fontId="0" fillId="0" borderId="0" xfId="0"/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right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right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right" vertical="center" wrapText="1"/>
    </xf>
    <xf numFmtId="0" fontId="3" fillId="0" borderId="12" xfId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right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3" fontId="3" fillId="0" borderId="21" xfId="1" applyNumberFormat="1" applyFont="1" applyFill="1" applyBorder="1" applyAlignment="1">
      <alignment horizontal="right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3" fontId="3" fillId="0" borderId="22" xfId="1" applyNumberFormat="1" applyFont="1" applyFill="1" applyBorder="1" applyAlignment="1">
      <alignment horizontal="right" vertical="center" wrapText="1"/>
    </xf>
    <xf numFmtId="0" fontId="5" fillId="0" borderId="16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right" vertical="center" wrapText="1"/>
    </xf>
    <xf numFmtId="10" fontId="3" fillId="0" borderId="5" xfId="1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49" fontId="7" fillId="0" borderId="12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left" vertical="center" wrapText="1"/>
    </xf>
    <xf numFmtId="10" fontId="5" fillId="0" borderId="13" xfId="1" applyNumberFormat="1" applyFont="1" applyFill="1" applyBorder="1" applyAlignment="1">
      <alignment horizontal="right" vertical="center" wrapText="1"/>
    </xf>
    <xf numFmtId="10" fontId="5" fillId="0" borderId="13" xfId="2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49" fontId="7" fillId="0" borderId="4" xfId="1" applyNumberFormat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right" vertical="center" wrapText="1"/>
    </xf>
    <xf numFmtId="10" fontId="5" fillId="0" borderId="5" xfId="2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vertical="center" wrapText="1"/>
    </xf>
    <xf numFmtId="49" fontId="7" fillId="0" borderId="7" xfId="1" applyNumberFormat="1" applyFont="1" applyFill="1" applyBorder="1" applyAlignment="1">
      <alignment horizontal="right" vertical="center" wrapText="1"/>
    </xf>
    <xf numFmtId="0" fontId="5" fillId="0" borderId="8" xfId="1" applyFont="1" applyFill="1" applyBorder="1" applyAlignment="1">
      <alignment vertical="center" wrapText="1"/>
    </xf>
    <xf numFmtId="10" fontId="5" fillId="0" borderId="8" xfId="1" applyNumberFormat="1" applyFont="1" applyFill="1" applyBorder="1" applyAlignment="1">
      <alignment horizontal="right" vertical="center" wrapText="1"/>
    </xf>
    <xf numFmtId="10" fontId="5" fillId="0" borderId="8" xfId="2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49" fontId="3" fillId="0" borderId="17" xfId="1" applyNumberFormat="1" applyFont="1" applyFill="1" applyBorder="1" applyAlignment="1">
      <alignment horizontal="center" vertical="center" wrapText="1"/>
    </xf>
    <xf numFmtId="3" fontId="3" fillId="0" borderId="23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3" fontId="7" fillId="0" borderId="9" xfId="1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right" vertical="center" wrapText="1"/>
    </xf>
    <xf numFmtId="3" fontId="5" fillId="0" borderId="3" xfId="1" applyNumberFormat="1" applyFont="1" applyFill="1" applyBorder="1" applyAlignment="1">
      <alignment horizontal="right" vertical="center" wrapText="1"/>
    </xf>
    <xf numFmtId="49" fontId="3" fillId="0" borderId="19" xfId="1" applyNumberFormat="1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left" vertical="center" wrapText="1"/>
    </xf>
    <xf numFmtId="3" fontId="3" fillId="0" borderId="21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 wrapText="1"/>
    </xf>
    <xf numFmtId="3" fontId="3" fillId="0" borderId="21" xfId="1" applyNumberFormat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left"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3" fontId="5" fillId="0" borderId="8" xfId="0" applyNumberFormat="1" applyFont="1" applyFill="1" applyBorder="1" applyAlignment="1">
      <alignment vertical="center" wrapText="1"/>
    </xf>
    <xf numFmtId="0" fontId="5" fillId="0" borderId="0" xfId="4" applyFont="1" applyFill="1"/>
    <xf numFmtId="0" fontId="5" fillId="0" borderId="0" xfId="0" applyFont="1" applyFill="1" applyAlignment="1">
      <alignment horizontal="right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textRotation="90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5" fillId="0" borderId="16" xfId="1" applyFont="1" applyFill="1" applyBorder="1" applyAlignment="1">
      <alignment horizontal="center" vertical="center" textRotation="90" wrapText="1"/>
    </xf>
    <xf numFmtId="0" fontId="3" fillId="0" borderId="11" xfId="3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6" xfId="1" applyFont="1" applyFill="1" applyBorder="1" applyAlignment="1">
      <alignment horizontal="center" vertical="center" textRotation="90" wrapText="1"/>
    </xf>
    <xf numFmtId="0" fontId="5" fillId="0" borderId="22" xfId="1" applyFont="1" applyFill="1" applyBorder="1" applyAlignment="1">
      <alignment horizontal="center" vertical="center" textRotation="90" wrapText="1"/>
    </xf>
    <xf numFmtId="0" fontId="3" fillId="0" borderId="18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5">
    <cellStyle name="Обычный" xfId="0" builtinId="0"/>
    <cellStyle name="Обычный 2" xfId="4"/>
    <cellStyle name="Обычный 2 2" xfId="1"/>
    <cellStyle name="Обычный 3" xfId="3"/>
    <cellStyle name="Процент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65"/>
  <sheetViews>
    <sheetView tabSelected="1" view="pageBreakPreview" zoomScale="60" zoomScaleNormal="70" workbookViewId="0">
      <pane xSplit="13" ySplit="11" topLeftCell="N12" activePane="bottomRight" state="frozenSplit"/>
      <selection pane="topRight" activeCell="L1" sqref="L1"/>
      <selection pane="bottomLeft" activeCell="A25" sqref="A25"/>
      <selection pane="bottomRight" activeCell="M65" sqref="M65"/>
    </sheetView>
  </sheetViews>
  <sheetFormatPr defaultColWidth="9.140625" defaultRowHeight="12.75" x14ac:dyDescent="0.25"/>
  <cols>
    <col min="1" max="1" width="8" style="53" customWidth="1"/>
    <col min="2" max="2" width="63.7109375" style="52" customWidth="1"/>
    <col min="3" max="3" width="9" style="52" customWidth="1"/>
    <col min="4" max="4" width="10.85546875" style="52" bestFit="1" customWidth="1"/>
    <col min="5" max="5" width="10.28515625" style="52" customWidth="1"/>
    <col min="6" max="6" width="9.7109375" style="52" customWidth="1"/>
    <col min="7" max="7" width="12.5703125" style="52" customWidth="1"/>
    <col min="8" max="8" width="13.28515625" style="52" customWidth="1"/>
    <col min="9" max="9" width="14.28515625" style="52" customWidth="1"/>
    <col min="10" max="10" width="11.140625" style="52" customWidth="1"/>
    <col min="11" max="11" width="12.28515625" style="52" customWidth="1"/>
    <col min="12" max="12" width="13.5703125" style="52" customWidth="1"/>
    <col min="13" max="13" width="13.7109375" style="52" customWidth="1"/>
    <col min="14" max="16384" width="9.140625" style="52"/>
  </cols>
  <sheetData>
    <row r="1" spans="1:13" ht="15.75" x14ac:dyDescent="0.25">
      <c r="A1" s="52"/>
      <c r="K1" s="105" t="s">
        <v>93</v>
      </c>
      <c r="L1" s="105"/>
      <c r="M1" s="105"/>
    </row>
    <row r="2" spans="1:13" ht="15.75" x14ac:dyDescent="0.25">
      <c r="A2" s="52"/>
      <c r="I2" s="105" t="s">
        <v>88</v>
      </c>
      <c r="J2" s="105"/>
      <c r="K2" s="105"/>
      <c r="L2" s="105"/>
      <c r="M2" s="105"/>
    </row>
    <row r="3" spans="1:13" ht="15.75" x14ac:dyDescent="0.25">
      <c r="A3" s="52"/>
      <c r="J3" s="105" t="s">
        <v>89</v>
      </c>
      <c r="K3" s="105"/>
      <c r="L3" s="105"/>
      <c r="M3" s="105"/>
    </row>
    <row r="4" spans="1:13" ht="15.75" x14ac:dyDescent="0.25">
      <c r="A4" s="52"/>
      <c r="I4" s="105" t="s">
        <v>90</v>
      </c>
      <c r="J4" s="105"/>
      <c r="K4" s="105"/>
      <c r="L4" s="105"/>
      <c r="M4" s="105"/>
    </row>
    <row r="5" spans="1:13" ht="15.75" x14ac:dyDescent="0.25">
      <c r="A5" s="52"/>
      <c r="J5" s="105" t="s">
        <v>91</v>
      </c>
      <c r="K5" s="105"/>
      <c r="L5" s="105"/>
      <c r="M5" s="105"/>
    </row>
    <row r="6" spans="1:13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.75" x14ac:dyDescent="0.25">
      <c r="A7" s="52"/>
      <c r="L7" s="67"/>
      <c r="M7" s="68" t="s">
        <v>0</v>
      </c>
    </row>
    <row r="8" spans="1:13" ht="15.75" x14ac:dyDescent="0.25">
      <c r="H8" s="65"/>
      <c r="I8" s="65"/>
      <c r="J8" s="65"/>
      <c r="K8" s="65"/>
      <c r="L8" s="67"/>
      <c r="M8" s="68" t="s">
        <v>92</v>
      </c>
    </row>
    <row r="9" spans="1:13" ht="15.75" x14ac:dyDescent="0.25">
      <c r="H9" s="65"/>
      <c r="I9" s="65"/>
      <c r="J9" s="65"/>
      <c r="K9" s="65"/>
      <c r="L9" s="67"/>
      <c r="M9" s="68" t="s">
        <v>91</v>
      </c>
    </row>
    <row r="10" spans="1:13" ht="15.75" x14ac:dyDescent="0.25">
      <c r="H10" s="65"/>
      <c r="I10" s="65"/>
      <c r="J10" s="65"/>
      <c r="K10" s="65"/>
      <c r="L10" s="67"/>
      <c r="M10" s="68"/>
    </row>
    <row r="11" spans="1:13" ht="15.75" customHeight="1" x14ac:dyDescent="0.25">
      <c r="A11" s="70" t="s">
        <v>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16.5" thickBot="1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60" t="s">
        <v>79</v>
      </c>
    </row>
    <row r="13" spans="1:13" s="54" customFormat="1" ht="15.75" x14ac:dyDescent="0.25">
      <c r="A13" s="1" t="s">
        <v>59</v>
      </c>
      <c r="B13" s="71" t="s">
        <v>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2">
        <f>SUM(M14:M15)</f>
        <v>38513611</v>
      </c>
    </row>
    <row r="14" spans="1:13" s="54" customFormat="1" ht="15.75" x14ac:dyDescent="0.25">
      <c r="A14" s="3" t="s">
        <v>60</v>
      </c>
      <c r="B14" s="78" t="s">
        <v>47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4">
        <v>34263453</v>
      </c>
    </row>
    <row r="15" spans="1:13" s="54" customFormat="1" ht="16.5" thickBot="1" x14ac:dyDescent="0.3">
      <c r="A15" s="5" t="s">
        <v>57</v>
      </c>
      <c r="B15" s="79" t="s">
        <v>83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6">
        <v>4250158</v>
      </c>
    </row>
    <row r="16" spans="1:13" s="55" customFormat="1" ht="15.75" x14ac:dyDescent="0.25">
      <c r="A16" s="7" t="s">
        <v>58</v>
      </c>
      <c r="B16" s="77" t="s">
        <v>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8">
        <f>SUM(M17:M19)</f>
        <v>220388554</v>
      </c>
    </row>
    <row r="17" spans="1:13" s="54" customFormat="1" ht="15.75" x14ac:dyDescent="0.25">
      <c r="A17" s="9" t="s">
        <v>4</v>
      </c>
      <c r="B17" s="78" t="s">
        <v>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4">
        <v>11728432</v>
      </c>
    </row>
    <row r="18" spans="1:13" s="54" customFormat="1" ht="15.75" x14ac:dyDescent="0.25">
      <c r="A18" s="9" t="s">
        <v>6</v>
      </c>
      <c r="B18" s="78" t="s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4">
        <v>83347743</v>
      </c>
    </row>
    <row r="19" spans="1:13" s="54" customFormat="1" ht="16.5" thickBot="1" x14ac:dyDescent="0.3">
      <c r="A19" s="10" t="s">
        <v>8</v>
      </c>
      <c r="B19" s="79" t="s">
        <v>69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6">
        <v>125312379</v>
      </c>
    </row>
    <row r="20" spans="1:13" s="54" customFormat="1" ht="36" customHeight="1" thickBot="1" x14ac:dyDescent="0.3">
      <c r="A20" s="11" t="s">
        <v>61</v>
      </c>
      <c r="B20" s="75" t="s">
        <v>72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12">
        <v>433422</v>
      </c>
    </row>
    <row r="21" spans="1:13" s="54" customFormat="1" ht="32.25" customHeight="1" thickBot="1" x14ac:dyDescent="0.3">
      <c r="A21" s="11" t="s">
        <v>62</v>
      </c>
      <c r="B21" s="75" t="s">
        <v>73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12">
        <v>173108</v>
      </c>
    </row>
    <row r="22" spans="1:13" s="55" customFormat="1" ht="15.75" x14ac:dyDescent="0.25">
      <c r="A22" s="7" t="s">
        <v>64</v>
      </c>
      <c r="B22" s="77" t="s">
        <v>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8">
        <f>SUM(M23+M56+M59+M62+M64+M47+M63)</f>
        <v>228176141</v>
      </c>
    </row>
    <row r="23" spans="1:13" s="55" customFormat="1" ht="16.5" thickBot="1" x14ac:dyDescent="0.3">
      <c r="A23" s="13" t="s">
        <v>38</v>
      </c>
      <c r="B23" s="81" t="s">
        <v>10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14">
        <f>SUM(M28+M40+M41+M38+M39+M43+M42+M37)</f>
        <v>142465095</v>
      </c>
    </row>
    <row r="24" spans="1:13" s="54" customFormat="1" ht="84" customHeight="1" x14ac:dyDescent="0.25">
      <c r="A24" s="82" t="s">
        <v>11</v>
      </c>
      <c r="B24" s="85" t="s">
        <v>12</v>
      </c>
      <c r="C24" s="85" t="s">
        <v>13</v>
      </c>
      <c r="D24" s="85"/>
      <c r="E24" s="85"/>
      <c r="F24" s="88" t="s">
        <v>14</v>
      </c>
      <c r="G24" s="85" t="s">
        <v>15</v>
      </c>
      <c r="H24" s="85"/>
      <c r="I24" s="85"/>
      <c r="J24" s="85"/>
      <c r="K24" s="85" t="s">
        <v>16</v>
      </c>
      <c r="L24" s="85"/>
      <c r="M24" s="98" t="s">
        <v>17</v>
      </c>
    </row>
    <row r="25" spans="1:13" s="54" customFormat="1" ht="47.25" customHeight="1" x14ac:dyDescent="0.25">
      <c r="A25" s="83"/>
      <c r="B25" s="86"/>
      <c r="C25" s="89" t="s">
        <v>18</v>
      </c>
      <c r="D25" s="89" t="s">
        <v>19</v>
      </c>
      <c r="E25" s="89" t="s">
        <v>20</v>
      </c>
      <c r="F25" s="89"/>
      <c r="G25" s="89" t="s">
        <v>21</v>
      </c>
      <c r="H25" s="103" t="s">
        <v>22</v>
      </c>
      <c r="I25" s="103"/>
      <c r="J25" s="103"/>
      <c r="K25" s="89" t="s">
        <v>23</v>
      </c>
      <c r="L25" s="89" t="s">
        <v>24</v>
      </c>
      <c r="M25" s="99"/>
    </row>
    <row r="26" spans="1:13" s="54" customFormat="1" ht="15.75" x14ac:dyDescent="0.25">
      <c r="A26" s="83"/>
      <c r="B26" s="86"/>
      <c r="C26" s="89"/>
      <c r="D26" s="89"/>
      <c r="E26" s="89"/>
      <c r="F26" s="89"/>
      <c r="G26" s="89"/>
      <c r="H26" s="89" t="s">
        <v>25</v>
      </c>
      <c r="I26" s="86" t="s">
        <v>26</v>
      </c>
      <c r="J26" s="86"/>
      <c r="K26" s="89"/>
      <c r="L26" s="89"/>
      <c r="M26" s="99"/>
    </row>
    <row r="27" spans="1:13" s="54" customFormat="1" ht="124.5" x14ac:dyDescent="0.25">
      <c r="A27" s="84"/>
      <c r="B27" s="87"/>
      <c r="C27" s="90"/>
      <c r="D27" s="90"/>
      <c r="E27" s="90"/>
      <c r="F27" s="90"/>
      <c r="G27" s="90"/>
      <c r="H27" s="90"/>
      <c r="I27" s="15" t="s">
        <v>27</v>
      </c>
      <c r="J27" s="15" t="s">
        <v>28</v>
      </c>
      <c r="K27" s="90"/>
      <c r="L27" s="90"/>
      <c r="M27" s="100"/>
    </row>
    <row r="28" spans="1:13" s="54" customFormat="1" ht="33" customHeight="1" x14ac:dyDescent="0.25">
      <c r="A28" s="59" t="s">
        <v>39</v>
      </c>
      <c r="B28" s="16" t="s">
        <v>68</v>
      </c>
      <c r="C28" s="17"/>
      <c r="D28" s="17"/>
      <c r="E28" s="17"/>
      <c r="F28" s="18">
        <f>SUM(F29:F36)</f>
        <v>1</v>
      </c>
      <c r="G28" s="19">
        <f>G32+G33+G34+G35+G36</f>
        <v>54234266</v>
      </c>
      <c r="H28" s="19">
        <f>H29+H30+H31+H32+H33+H34+H35+H36</f>
        <v>71168710</v>
      </c>
      <c r="I28" s="19">
        <f>SUM(I29:I36)</f>
        <v>71168710</v>
      </c>
      <c r="J28" s="19">
        <f>SUM(J29:J36)</f>
        <v>0</v>
      </c>
      <c r="K28" s="19">
        <f>SUM(K29:K36)</f>
        <v>11728432</v>
      </c>
      <c r="L28" s="19">
        <f>SUM(L29:L36)</f>
        <v>113674544</v>
      </c>
      <c r="M28" s="20">
        <f>SUM(M29:M36)</f>
        <v>125402976</v>
      </c>
    </row>
    <row r="29" spans="1:13" s="54" customFormat="1" ht="15.75" x14ac:dyDescent="0.25">
      <c r="A29" s="21" t="s">
        <v>49</v>
      </c>
      <c r="B29" s="22" t="s">
        <v>29</v>
      </c>
      <c r="C29" s="23"/>
      <c r="D29" s="23">
        <v>1</v>
      </c>
      <c r="E29" s="23">
        <v>1</v>
      </c>
      <c r="F29" s="24">
        <v>0.12820000000000001</v>
      </c>
      <c r="G29" s="25">
        <v>0</v>
      </c>
      <c r="H29" s="56">
        <f t="shared" ref="H29:H31" si="0">M29*D29</f>
        <v>20101015</v>
      </c>
      <c r="I29" s="25">
        <f>H29-J29</f>
        <v>20101015</v>
      </c>
      <c r="J29" s="25">
        <v>0</v>
      </c>
      <c r="K29" s="25">
        <v>5533127</v>
      </c>
      <c r="L29" s="25">
        <v>14567888</v>
      </c>
      <c r="M29" s="26">
        <f>L29+K29</f>
        <v>20101015</v>
      </c>
    </row>
    <row r="30" spans="1:13" s="54" customFormat="1" ht="15.75" x14ac:dyDescent="0.25">
      <c r="A30" s="27" t="s">
        <v>50</v>
      </c>
      <c r="B30" s="28" t="s">
        <v>30</v>
      </c>
      <c r="C30" s="29"/>
      <c r="D30" s="29">
        <v>1</v>
      </c>
      <c r="E30" s="29">
        <v>1</v>
      </c>
      <c r="F30" s="30">
        <v>2.8E-3</v>
      </c>
      <c r="G30" s="31">
        <v>0</v>
      </c>
      <c r="H30" s="57">
        <f t="shared" si="0"/>
        <v>590000</v>
      </c>
      <c r="I30" s="31">
        <f t="shared" ref="I30:I36" si="1">H30-J30</f>
        <v>590000</v>
      </c>
      <c r="J30" s="31">
        <v>0</v>
      </c>
      <c r="K30" s="31">
        <v>273439</v>
      </c>
      <c r="L30" s="31">
        <v>316561</v>
      </c>
      <c r="M30" s="32">
        <f t="shared" ref="M30:M36" si="2">L30+K30</f>
        <v>590000</v>
      </c>
    </row>
    <row r="31" spans="1:13" s="54" customFormat="1" ht="15.75" x14ac:dyDescent="0.25">
      <c r="A31" s="27" t="s">
        <v>51</v>
      </c>
      <c r="B31" s="28" t="s">
        <v>31</v>
      </c>
      <c r="C31" s="29"/>
      <c r="D31" s="29">
        <v>1</v>
      </c>
      <c r="E31" s="29">
        <v>1</v>
      </c>
      <c r="F31" s="30">
        <v>0.10979999999999999</v>
      </c>
      <c r="G31" s="31">
        <v>0</v>
      </c>
      <c r="H31" s="57">
        <f t="shared" si="0"/>
        <v>14057115</v>
      </c>
      <c r="I31" s="31">
        <f t="shared" si="1"/>
        <v>14057115</v>
      </c>
      <c r="J31" s="31">
        <v>0</v>
      </c>
      <c r="K31" s="31">
        <v>1573381</v>
      </c>
      <c r="L31" s="31">
        <v>12483734</v>
      </c>
      <c r="M31" s="32">
        <f t="shared" si="2"/>
        <v>14057115</v>
      </c>
    </row>
    <row r="32" spans="1:13" s="54" customFormat="1" ht="15.75" x14ac:dyDescent="0.25">
      <c r="A32" s="27" t="s">
        <v>52</v>
      </c>
      <c r="B32" s="28" t="s">
        <v>32</v>
      </c>
      <c r="C32" s="29">
        <v>0.55369999999999997</v>
      </c>
      <c r="D32" s="29">
        <f>E32-C32</f>
        <v>0.44630000000000003</v>
      </c>
      <c r="E32" s="29">
        <v>1</v>
      </c>
      <c r="F32" s="30">
        <v>0.12</v>
      </c>
      <c r="G32" s="57">
        <v>7782405</v>
      </c>
      <c r="H32" s="57">
        <v>6271619</v>
      </c>
      <c r="I32" s="31">
        <f t="shared" si="1"/>
        <v>6271619</v>
      </c>
      <c r="J32" s="31">
        <v>0</v>
      </c>
      <c r="K32" s="31">
        <v>407114</v>
      </c>
      <c r="L32" s="31">
        <v>13646910</v>
      </c>
      <c r="M32" s="32">
        <f t="shared" si="2"/>
        <v>14054024</v>
      </c>
    </row>
    <row r="33" spans="1:135" s="54" customFormat="1" ht="15.75" x14ac:dyDescent="0.25">
      <c r="A33" s="27" t="s">
        <v>53</v>
      </c>
      <c r="B33" s="33" t="s">
        <v>33</v>
      </c>
      <c r="C33" s="29">
        <v>0.53820000000000001</v>
      </c>
      <c r="D33" s="29">
        <f t="shared" ref="D33:D36" si="3">E33-C33</f>
        <v>0.46179999999999999</v>
      </c>
      <c r="E33" s="29">
        <v>1</v>
      </c>
      <c r="F33" s="30">
        <v>0.14599999999999999</v>
      </c>
      <c r="G33" s="57">
        <v>9311078</v>
      </c>
      <c r="H33" s="57">
        <v>7988817</v>
      </c>
      <c r="I33" s="31">
        <f t="shared" si="1"/>
        <v>7988817</v>
      </c>
      <c r="J33" s="31">
        <v>0</v>
      </c>
      <c r="K33" s="31">
        <v>706315</v>
      </c>
      <c r="L33" s="31">
        <v>16593580</v>
      </c>
      <c r="M33" s="32">
        <f t="shared" si="2"/>
        <v>17299895</v>
      </c>
    </row>
    <row r="34" spans="1:135" s="54" customFormat="1" ht="15.75" x14ac:dyDescent="0.25">
      <c r="A34" s="27" t="s">
        <v>54</v>
      </c>
      <c r="B34" s="33" t="s">
        <v>34</v>
      </c>
      <c r="C34" s="29">
        <v>0.79630000000000001</v>
      </c>
      <c r="D34" s="29">
        <f t="shared" si="3"/>
        <v>0.20369999999999999</v>
      </c>
      <c r="E34" s="29">
        <v>1</v>
      </c>
      <c r="F34" s="30">
        <v>8.6699999999999999E-2</v>
      </c>
      <c r="G34" s="57">
        <v>8119288</v>
      </c>
      <c r="H34" s="57">
        <v>2076753</v>
      </c>
      <c r="I34" s="31">
        <f t="shared" si="1"/>
        <v>2076753</v>
      </c>
      <c r="J34" s="31">
        <v>0</v>
      </c>
      <c r="K34" s="31">
        <v>338811</v>
      </c>
      <c r="L34" s="31">
        <v>9857230</v>
      </c>
      <c r="M34" s="32">
        <f t="shared" si="2"/>
        <v>10196041</v>
      </c>
    </row>
    <row r="35" spans="1:135" s="54" customFormat="1" ht="15.75" x14ac:dyDescent="0.25">
      <c r="A35" s="27" t="s">
        <v>55</v>
      </c>
      <c r="B35" s="33" t="s">
        <v>35</v>
      </c>
      <c r="C35" s="29">
        <v>0.56110000000000004</v>
      </c>
      <c r="D35" s="29">
        <f t="shared" si="3"/>
        <v>0.43889999999999996</v>
      </c>
      <c r="E35" s="29">
        <v>1</v>
      </c>
      <c r="F35" s="30">
        <v>0.19620000000000001</v>
      </c>
      <c r="G35" s="57">
        <v>13530143</v>
      </c>
      <c r="H35" s="57">
        <v>10583013</v>
      </c>
      <c r="I35" s="31">
        <f t="shared" si="1"/>
        <v>10583013</v>
      </c>
      <c r="J35" s="31">
        <v>0</v>
      </c>
      <c r="K35" s="31">
        <v>1806688</v>
      </c>
      <c r="L35" s="31">
        <v>22306468</v>
      </c>
      <c r="M35" s="32">
        <f>L35+K35</f>
        <v>24113156</v>
      </c>
    </row>
    <row r="36" spans="1:135" s="54" customFormat="1" ht="16.5" thickBot="1" x14ac:dyDescent="0.3">
      <c r="A36" s="34" t="s">
        <v>56</v>
      </c>
      <c r="B36" s="35" t="s">
        <v>36</v>
      </c>
      <c r="C36" s="36">
        <v>0.61990000000000001</v>
      </c>
      <c r="D36" s="36">
        <f t="shared" si="3"/>
        <v>0.38009999999999999</v>
      </c>
      <c r="E36" s="36">
        <v>1</v>
      </c>
      <c r="F36" s="37">
        <v>0.21029999999999999</v>
      </c>
      <c r="G36" s="66">
        <v>15491352</v>
      </c>
      <c r="H36" s="66">
        <v>9500378</v>
      </c>
      <c r="I36" s="38">
        <f t="shared" si="1"/>
        <v>9500378</v>
      </c>
      <c r="J36" s="38">
        <v>0</v>
      </c>
      <c r="K36" s="38">
        <v>1089557</v>
      </c>
      <c r="L36" s="38">
        <v>23902173</v>
      </c>
      <c r="M36" s="39">
        <f t="shared" si="2"/>
        <v>24991730</v>
      </c>
    </row>
    <row r="37" spans="1:135" s="54" customFormat="1" ht="33.75" customHeight="1" thickBot="1" x14ac:dyDescent="0.3">
      <c r="A37" s="40" t="s">
        <v>40</v>
      </c>
      <c r="B37" s="62" t="s">
        <v>85</v>
      </c>
      <c r="C37" s="104" t="s">
        <v>86</v>
      </c>
      <c r="D37" s="104"/>
      <c r="E37" s="104"/>
      <c r="F37" s="104"/>
      <c r="G37" s="104"/>
      <c r="H37" s="104"/>
      <c r="I37" s="104"/>
      <c r="J37" s="104"/>
      <c r="K37" s="104"/>
      <c r="L37" s="104"/>
      <c r="M37" s="41">
        <v>0</v>
      </c>
      <c r="N37" s="63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</row>
    <row r="38" spans="1:135" s="58" customFormat="1" ht="33.75" customHeight="1" thickBot="1" x14ac:dyDescent="0.3">
      <c r="A38" s="11" t="s">
        <v>41</v>
      </c>
      <c r="B38" s="75" t="s">
        <v>94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2">
        <v>5000957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</row>
    <row r="39" spans="1:135" s="58" customFormat="1" ht="33" customHeight="1" thickBot="1" x14ac:dyDescent="0.3">
      <c r="A39" s="11" t="s">
        <v>42</v>
      </c>
      <c r="B39" s="75" t="s">
        <v>95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12">
        <v>7200000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</row>
    <row r="40" spans="1:135" s="58" customFormat="1" ht="33" customHeight="1" thickBot="1" x14ac:dyDescent="0.3">
      <c r="A40" s="11" t="s">
        <v>71</v>
      </c>
      <c r="B40" s="75" t="s">
        <v>96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61">
        <v>1369400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</row>
    <row r="41" spans="1:135" s="58" customFormat="1" ht="33" customHeight="1" thickBot="1" x14ac:dyDescent="0.3">
      <c r="A41" s="11" t="s">
        <v>80</v>
      </c>
      <c r="B41" s="75" t="s">
        <v>97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61">
        <v>1835751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</row>
    <row r="42" spans="1:135" s="58" customFormat="1" ht="33" customHeight="1" thickBot="1" x14ac:dyDescent="0.3">
      <c r="A42" s="11" t="s">
        <v>81</v>
      </c>
      <c r="B42" s="75" t="s">
        <v>102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61">
        <v>1400000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</row>
    <row r="43" spans="1:135" s="54" customFormat="1" ht="15.75" x14ac:dyDescent="0.25">
      <c r="A43" s="45" t="s">
        <v>84</v>
      </c>
      <c r="B43" s="72" t="s">
        <v>78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2">
        <f>SUM(M44:M46)</f>
        <v>256011</v>
      </c>
    </row>
    <row r="44" spans="1:135" s="54" customFormat="1" ht="15.75" x14ac:dyDescent="0.25">
      <c r="A44" s="3"/>
      <c r="B44" s="74" t="s">
        <v>98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4">
        <v>195616</v>
      </c>
    </row>
    <row r="45" spans="1:135" s="54" customFormat="1" ht="15.75" x14ac:dyDescent="0.25">
      <c r="A45" s="3"/>
      <c r="B45" s="74" t="s">
        <v>99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4">
        <v>7257</v>
      </c>
    </row>
    <row r="46" spans="1:135" s="54" customFormat="1" ht="16.5" thickBot="1" x14ac:dyDescent="0.3">
      <c r="A46" s="5"/>
      <c r="B46" s="93" t="s">
        <v>100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6">
        <v>53138</v>
      </c>
    </row>
    <row r="47" spans="1:135" s="42" customFormat="1" ht="15.75" x14ac:dyDescent="0.25">
      <c r="A47" s="40" t="s">
        <v>43</v>
      </c>
      <c r="B47" s="101" t="s">
        <v>82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41">
        <f>SUM(M48:M55)</f>
        <v>4250158</v>
      </c>
    </row>
    <row r="48" spans="1:135" s="42" customFormat="1" ht="15.75" x14ac:dyDescent="0.25">
      <c r="A48" s="27" t="s">
        <v>49</v>
      </c>
      <c r="B48" s="80" t="s">
        <v>29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43">
        <v>1205262</v>
      </c>
    </row>
    <row r="49" spans="1:14" s="42" customFormat="1" ht="15.75" x14ac:dyDescent="0.25">
      <c r="A49" s="27" t="s">
        <v>50</v>
      </c>
      <c r="B49" s="80" t="s">
        <v>30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43">
        <v>309259</v>
      </c>
    </row>
    <row r="50" spans="1:14" s="42" customFormat="1" ht="15.75" x14ac:dyDescent="0.25">
      <c r="A50" s="27" t="s">
        <v>51</v>
      </c>
      <c r="B50" s="80" t="s">
        <v>31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43">
        <v>1900000</v>
      </c>
    </row>
    <row r="51" spans="1:14" s="42" customFormat="1" ht="15.75" x14ac:dyDescent="0.25">
      <c r="A51" s="27" t="s">
        <v>52</v>
      </c>
      <c r="B51" s="80" t="s">
        <v>32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43">
        <v>151174</v>
      </c>
    </row>
    <row r="52" spans="1:14" s="42" customFormat="1" ht="15.75" x14ac:dyDescent="0.25">
      <c r="A52" s="27" t="s">
        <v>53</v>
      </c>
      <c r="B52" s="80" t="s">
        <v>33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43">
        <v>77095</v>
      </c>
    </row>
    <row r="53" spans="1:14" s="42" customFormat="1" ht="15.75" x14ac:dyDescent="0.25">
      <c r="A53" s="27" t="s">
        <v>54</v>
      </c>
      <c r="B53" s="80" t="s">
        <v>34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43">
        <v>499127</v>
      </c>
    </row>
    <row r="54" spans="1:14" s="42" customFormat="1" ht="15.75" x14ac:dyDescent="0.25">
      <c r="A54" s="27" t="s">
        <v>55</v>
      </c>
      <c r="B54" s="80" t="s">
        <v>35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43">
        <v>65499</v>
      </c>
    </row>
    <row r="55" spans="1:14" s="42" customFormat="1" ht="16.5" thickBot="1" x14ac:dyDescent="0.3">
      <c r="A55" s="34" t="s">
        <v>56</v>
      </c>
      <c r="B55" s="95" t="s">
        <v>36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44">
        <v>42742</v>
      </c>
    </row>
    <row r="56" spans="1:14" s="54" customFormat="1" ht="40.5" customHeight="1" x14ac:dyDescent="0.25">
      <c r="A56" s="45" t="s">
        <v>48</v>
      </c>
      <c r="B56" s="72" t="s">
        <v>101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2">
        <f>SUM(M57:M58)</f>
        <v>433422</v>
      </c>
    </row>
    <row r="57" spans="1:14" s="54" customFormat="1" ht="15.75" x14ac:dyDescent="0.25">
      <c r="A57" s="3"/>
      <c r="B57" s="74" t="s">
        <v>75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4">
        <v>285938</v>
      </c>
    </row>
    <row r="58" spans="1:14" s="54" customFormat="1" ht="16.5" thickBot="1" x14ac:dyDescent="0.3">
      <c r="A58" s="5"/>
      <c r="B58" s="93" t="s">
        <v>76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6">
        <v>147484</v>
      </c>
    </row>
    <row r="59" spans="1:14" s="54" customFormat="1" ht="42" customHeight="1" x14ac:dyDescent="0.25">
      <c r="A59" s="45" t="s">
        <v>65</v>
      </c>
      <c r="B59" s="72" t="s">
        <v>77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2">
        <f>SUM(M60:M61)</f>
        <v>173108</v>
      </c>
    </row>
    <row r="60" spans="1:14" s="54" customFormat="1" ht="15.75" x14ac:dyDescent="0.25">
      <c r="A60" s="3"/>
      <c r="B60" s="74" t="s">
        <v>74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4">
        <v>170568</v>
      </c>
    </row>
    <row r="61" spans="1:14" s="54" customFormat="1" ht="16.5" thickBot="1" x14ac:dyDescent="0.3">
      <c r="A61" s="46"/>
      <c r="B61" s="73" t="s">
        <v>22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47">
        <v>2540</v>
      </c>
    </row>
    <row r="62" spans="1:14" s="54" customFormat="1" ht="91.5" customHeight="1" x14ac:dyDescent="0.25">
      <c r="A62" s="96" t="s">
        <v>66</v>
      </c>
      <c r="B62" s="71" t="s">
        <v>37</v>
      </c>
      <c r="C62" s="94" t="s">
        <v>70</v>
      </c>
      <c r="D62" s="94"/>
      <c r="E62" s="94"/>
      <c r="F62" s="94"/>
      <c r="G62" s="94"/>
      <c r="H62" s="94"/>
      <c r="I62" s="94"/>
      <c r="J62" s="94"/>
      <c r="K62" s="94"/>
      <c r="L62" s="94"/>
      <c r="M62" s="48">
        <v>1423760</v>
      </c>
      <c r="N62" s="64"/>
    </row>
    <row r="63" spans="1:14" s="54" customFormat="1" ht="45" customHeight="1" thickBot="1" x14ac:dyDescent="0.3">
      <c r="A63" s="97"/>
      <c r="B63" s="93"/>
      <c r="C63" s="79" t="s">
        <v>87</v>
      </c>
      <c r="D63" s="79"/>
      <c r="E63" s="79"/>
      <c r="F63" s="79"/>
      <c r="G63" s="79"/>
      <c r="H63" s="79"/>
      <c r="I63" s="79"/>
      <c r="J63" s="79"/>
      <c r="K63" s="79"/>
      <c r="L63" s="79"/>
      <c r="M63" s="6">
        <v>0</v>
      </c>
      <c r="N63" s="64"/>
    </row>
    <row r="64" spans="1:14" s="54" customFormat="1" ht="27.75" customHeight="1" thickBot="1" x14ac:dyDescent="0.3">
      <c r="A64" s="11" t="s">
        <v>67</v>
      </c>
      <c r="B64" s="75" t="s">
        <v>44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51">
        <v>79430598</v>
      </c>
    </row>
    <row r="65" spans="1:13" s="54" customFormat="1" ht="32.25" thickBot="1" x14ac:dyDescent="0.3">
      <c r="A65" s="49" t="s">
        <v>63</v>
      </c>
      <c r="B65" s="50" t="s">
        <v>45</v>
      </c>
      <c r="C65" s="91" t="s">
        <v>46</v>
      </c>
      <c r="D65" s="91"/>
      <c r="E65" s="91"/>
      <c r="F65" s="91"/>
      <c r="G65" s="91"/>
      <c r="H65" s="91"/>
      <c r="I65" s="91"/>
      <c r="J65" s="91"/>
      <c r="K65" s="91"/>
      <c r="L65" s="91"/>
      <c r="M65" s="51">
        <v>31332554</v>
      </c>
    </row>
  </sheetData>
  <mergeCells count="65">
    <mergeCell ref="J5:M5"/>
    <mergeCell ref="J3:M3"/>
    <mergeCell ref="I4:M4"/>
    <mergeCell ref="I2:M2"/>
    <mergeCell ref="K1:M1"/>
    <mergeCell ref="A62:A63"/>
    <mergeCell ref="B62:B63"/>
    <mergeCell ref="C63:L63"/>
    <mergeCell ref="M24:M27"/>
    <mergeCell ref="B47:L47"/>
    <mergeCell ref="B38:L38"/>
    <mergeCell ref="B39:L39"/>
    <mergeCell ref="B43:L43"/>
    <mergeCell ref="B44:L44"/>
    <mergeCell ref="G25:G27"/>
    <mergeCell ref="H25:J25"/>
    <mergeCell ref="C37:L37"/>
    <mergeCell ref="K25:K27"/>
    <mergeCell ref="B42:L42"/>
    <mergeCell ref="B40:L40"/>
    <mergeCell ref="B41:L41"/>
    <mergeCell ref="C65:L65"/>
    <mergeCell ref="B64:L64"/>
    <mergeCell ref="B45:L45"/>
    <mergeCell ref="B46:L46"/>
    <mergeCell ref="B56:L56"/>
    <mergeCell ref="B57:L57"/>
    <mergeCell ref="B58:L58"/>
    <mergeCell ref="C62:L62"/>
    <mergeCell ref="B53:L53"/>
    <mergeCell ref="B54:L54"/>
    <mergeCell ref="B55:L55"/>
    <mergeCell ref="B51:L51"/>
    <mergeCell ref="B52:L52"/>
    <mergeCell ref="B15:L15"/>
    <mergeCell ref="B20:L20"/>
    <mergeCell ref="B23:L23"/>
    <mergeCell ref="A24:A27"/>
    <mergeCell ref="B24:B27"/>
    <mergeCell ref="C24:E24"/>
    <mergeCell ref="F24:F27"/>
    <mergeCell ref="G24:J24"/>
    <mergeCell ref="K24:L24"/>
    <mergeCell ref="L25:L27"/>
    <mergeCell ref="H26:H27"/>
    <mergeCell ref="I26:J26"/>
    <mergeCell ref="C25:C27"/>
    <mergeCell ref="D25:D27"/>
    <mergeCell ref="E25:E27"/>
    <mergeCell ref="A6:M6"/>
    <mergeCell ref="A11:M11"/>
    <mergeCell ref="B13:L13"/>
    <mergeCell ref="B61:L61"/>
    <mergeCell ref="B59:L59"/>
    <mergeCell ref="B60:L60"/>
    <mergeCell ref="B21:L21"/>
    <mergeCell ref="B22:L22"/>
    <mergeCell ref="B16:L16"/>
    <mergeCell ref="B17:L17"/>
    <mergeCell ref="B18:L18"/>
    <mergeCell ref="B19:L19"/>
    <mergeCell ref="B48:L48"/>
    <mergeCell ref="B49:L49"/>
    <mergeCell ref="B50:L50"/>
    <mergeCell ref="B14:L14"/>
  </mergeCells>
  <pageMargins left="0.39370078740157483" right="0.19685039370078741" top="0.55118110236220474" bottom="0.35433070866141736" header="0.31496062992125984" footer="0.31496062992125984"/>
  <pageSetup paperSize="9" scale="69" firstPageNumber="155" fitToHeight="8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№8 (599)</vt:lpstr>
      <vt:lpstr>'Приложение №8 (599)'!Заголовки_для_печати</vt:lpstr>
      <vt:lpstr>'Приложение №8 (599)'!Область_печати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Дротенко Оксана Александровна</cp:lastModifiedBy>
  <cp:lastPrinted>2022-07-19T08:18:18Z</cp:lastPrinted>
  <dcterms:created xsi:type="dcterms:W3CDTF">2022-03-10T13:47:37Z</dcterms:created>
  <dcterms:modified xsi:type="dcterms:W3CDTF">2022-07-19T08:18:34Z</dcterms:modified>
</cp:coreProperties>
</file>