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0490" windowHeight="6585"/>
  </bookViews>
  <sheets>
    <sheet name="Приложение №4.1 (599)" sheetId="1" r:id="rId1"/>
  </sheets>
  <definedNames>
    <definedName name="_xlnm.Print_Titles" localSheetId="0">'Приложение №4.1 (599)'!$13:$13</definedName>
    <definedName name="_xlnm.Print_Area" localSheetId="0">'Приложение №4.1 (599)'!$A$1:$K$61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48" i="1" l="1"/>
  <c r="E49" i="1"/>
  <c r="C60" i="1" l="1"/>
  <c r="I48" i="1" l="1"/>
  <c r="I38" i="1"/>
  <c r="H38" i="1"/>
  <c r="G38" i="1"/>
  <c r="F38" i="1"/>
  <c r="C38" i="1"/>
  <c r="F21" i="1"/>
  <c r="F15" i="1" s="1"/>
  <c r="I17" i="1"/>
  <c r="I15" i="1" s="1"/>
  <c r="H17" i="1"/>
  <c r="G17" i="1"/>
  <c r="G15" i="1" s="1"/>
  <c r="C15" i="1"/>
  <c r="D15" i="1"/>
  <c r="E15" i="1"/>
  <c r="H15" i="1"/>
  <c r="D57" i="1" l="1"/>
  <c r="E57" i="1"/>
  <c r="F57" i="1"/>
  <c r="G57" i="1"/>
  <c r="H57" i="1"/>
  <c r="I57" i="1"/>
  <c r="J57" i="1"/>
  <c r="D40" i="1"/>
  <c r="E40" i="1"/>
  <c r="F40" i="1"/>
  <c r="G40" i="1"/>
  <c r="H40" i="1"/>
  <c r="I40" i="1"/>
  <c r="J40" i="1"/>
  <c r="D37" i="1"/>
  <c r="E37" i="1"/>
  <c r="F37" i="1"/>
  <c r="G37" i="1"/>
  <c r="H37" i="1"/>
  <c r="I37" i="1"/>
  <c r="J37" i="1"/>
  <c r="D29" i="1"/>
  <c r="E29" i="1"/>
  <c r="F29" i="1"/>
  <c r="G29" i="1"/>
  <c r="H29" i="1"/>
  <c r="I29" i="1"/>
  <c r="J29" i="1"/>
  <c r="D23" i="1"/>
  <c r="E23" i="1"/>
  <c r="F23" i="1"/>
  <c r="G23" i="1"/>
  <c r="H23" i="1"/>
  <c r="I23" i="1"/>
  <c r="J23" i="1"/>
  <c r="J15" i="1"/>
  <c r="C57" i="1"/>
  <c r="C40" i="1"/>
  <c r="C37" i="1"/>
  <c r="C29" i="1"/>
  <c r="C23" i="1"/>
  <c r="K60" i="1"/>
  <c r="K58" i="1"/>
  <c r="K55" i="1"/>
  <c r="K53" i="1"/>
  <c r="K51" i="1"/>
  <c r="K49" i="1"/>
  <c r="K48" i="1"/>
  <c r="K46" i="1"/>
  <c r="K45" i="1"/>
  <c r="K44" i="1"/>
  <c r="K43" i="1"/>
  <c r="K42" i="1"/>
  <c r="K38" i="1"/>
  <c r="K35" i="1"/>
  <c r="K33" i="1"/>
  <c r="K32" i="1"/>
  <c r="K31" i="1"/>
  <c r="K30" i="1"/>
  <c r="K28" i="1"/>
  <c r="K26" i="1"/>
  <c r="K24" i="1"/>
  <c r="K21" i="1"/>
  <c r="K20" i="1"/>
  <c r="K19" i="1"/>
  <c r="K18" i="1"/>
  <c r="K17" i="1"/>
  <c r="K16" i="1"/>
  <c r="C14" i="1" l="1"/>
  <c r="K23" i="1"/>
  <c r="K37" i="1"/>
  <c r="K57" i="1"/>
  <c r="I14" i="1"/>
  <c r="G14" i="1"/>
  <c r="E14" i="1"/>
  <c r="K29" i="1"/>
  <c r="K15" i="1"/>
  <c r="K41" i="1"/>
  <c r="J14" i="1"/>
  <c r="H14" i="1"/>
  <c r="F14" i="1"/>
  <c r="D14" i="1"/>
  <c r="D61" i="1" l="1"/>
  <c r="I61" i="1"/>
  <c r="K40" i="1"/>
  <c r="J61" i="1"/>
  <c r="G61" i="1"/>
  <c r="H61" i="1"/>
  <c r="E61" i="1"/>
  <c r="C61" i="1"/>
  <c r="F61" i="1"/>
  <c r="K14" i="1"/>
  <c r="K61" i="1" l="1"/>
</calcChain>
</file>

<file path=xl/sharedStrings.xml><?xml version="1.0" encoding="utf-8"?>
<sst xmlns="http://schemas.openxmlformats.org/spreadsheetml/2006/main" count="55" uniqueCount="55">
  <si>
    <t>(руб.)</t>
  </si>
  <si>
    <t>Код</t>
  </si>
  <si>
    <t>Наименование групп, подгрупп, статей и подстатей доходов</t>
  </si>
  <si>
    <t>Тирасполь</t>
  </si>
  <si>
    <t>Днестровск</t>
  </si>
  <si>
    <t>Бендеры</t>
  </si>
  <si>
    <t>Рыбница</t>
  </si>
  <si>
    <t>Дубоссары</t>
  </si>
  <si>
    <t>Слободзея</t>
  </si>
  <si>
    <t>Григориополь</t>
  </si>
  <si>
    <t>Каменка</t>
  </si>
  <si>
    <t>ВСЕГО</t>
  </si>
  <si>
    <t>Налоговые доходы</t>
  </si>
  <si>
    <t>Подоходные налоги</t>
  </si>
  <si>
    <t>Подоходный налог (налог на прибыль)</t>
  </si>
  <si>
    <t>Налог на доходы организаций по отрасли (подотрасли, виду деятельности)</t>
  </si>
  <si>
    <t>Налог с потенциально возможного к получению годового дохода для индивидуальных предпринимателей</t>
  </si>
  <si>
    <t>Налог с выручки организаций, применяющих упрощенную систему налогообложения, бухгалтерского учета и отчетности</t>
  </si>
  <si>
    <t>Налог с выручки индивидуальных предпринимателей, применяющих упрощенную систему налогообложения</t>
  </si>
  <si>
    <t>Подоходный налог с физических лиц</t>
  </si>
  <si>
    <t>Налоги на товары и услуги, лицензионные и регистрационные сборы</t>
  </si>
  <si>
    <t>Налог на добавленную стоимость</t>
  </si>
  <si>
    <t>Налоги на имущество</t>
  </si>
  <si>
    <t>Платежи за пользование природными ресурсами</t>
  </si>
  <si>
    <t>Земельный налог</t>
  </si>
  <si>
    <t>Земельный налог на земли сельскохозяйственного назначения</t>
  </si>
  <si>
    <t>Земельный налог на земли несельскохозяйственного назначения</t>
  </si>
  <si>
    <t>Земельный налог с физических лиц</t>
  </si>
  <si>
    <t>Отчисления от фиксированного сельскохозяйственного налога</t>
  </si>
  <si>
    <t>Налоги на внешнюю торговлю и внешнеэкономические операции</t>
  </si>
  <si>
    <t>Прочие налоги, пошлины и сборы</t>
  </si>
  <si>
    <t>Местные налоги и сборы</t>
  </si>
  <si>
    <t>Неналоговые доходы</t>
  </si>
  <si>
    <t>Доходы от имущества, находящегося в государственной и муниципальной собственности, или от деятельности</t>
  </si>
  <si>
    <t>Доходы от сдачи в аренду имущества, находящегося в государственной собственности</t>
  </si>
  <si>
    <t>Дивиденды по государственному долевому участию в акционерных предприятиях</t>
  </si>
  <si>
    <t>Погашение налогового и иных видов кредитов, займов</t>
  </si>
  <si>
    <t>Перечисление процентов за пользование кредитами, займами</t>
  </si>
  <si>
    <t>Платежи от государственных и муниципальных организаций</t>
  </si>
  <si>
    <t>Доходы от продажи имущества, находящегося в государственной и муниципальной собственности</t>
  </si>
  <si>
    <t>Поступления от приватизации объектов государственной и муниципальной собственности</t>
  </si>
  <si>
    <t>Административные платежи и сборы</t>
  </si>
  <si>
    <t>Штрафные санкции, возмещение ущерба</t>
  </si>
  <si>
    <t>Прочие неналоговые доходы</t>
  </si>
  <si>
    <t>Доходы целевых бюджетных фондов</t>
  </si>
  <si>
    <t>Территориальные целевые бюджетные экологические фонды</t>
  </si>
  <si>
    <t>Доходы от предпринимательской и иной приносящей доход деятельности</t>
  </si>
  <si>
    <t>ИТОГО</t>
  </si>
  <si>
    <t xml:space="preserve">к Закону Приднестровской Молдавской Республики </t>
  </si>
  <si>
    <t>Доходы местных бюджетов в разрезе основных видов налоговых, неналоговых и иных обязательных платежей на 2022 год</t>
  </si>
  <si>
    <t>"О республиканском бюджете на 2022 год"</t>
  </si>
  <si>
    <t>к Закону Приднестровской Молдавской Республики</t>
  </si>
  <si>
    <t>Приложение № 4.1</t>
  </si>
  <si>
    <t>"О внесении изменений и дополнений 			_x000D_
в Закон Приднестровской Молдавской Республики			_x000D_
"О республиканском бюджете на 2022 год"</t>
  </si>
  <si>
    <t>Приложение № 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</si>
</sst>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_р_._-;\-* #,##0_р_._-;_-* &quot;-&quot;_р_._-;_-@_-"/>
    <numFmt numFmtId="165" formatCode="_-* #,##0.00&quot;р.&quot;_-;\-* #,##0.00&quot;р.&quot;_-;_-* &quot;-&quot;??&quot;р.&quot;_-;_-@_-"/>
    <numFmt numFmtId="166" formatCode="_-* #,##0_р_._-;\-* #,##0_р_._-;_-* &quot;-&quot;??_р_._-;_-@_-"/>
    <numFmt numFmtId="167" formatCode="_-* #,##0\ _₽_-;\-* #,##0\ _₽_-;_-* &quot;-&quot;??\ _₽_-;_-@_-"/>
  </numFmts>
  <fonts count="7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49" fontId="2" fillId="2" borderId="0" xfId="0" applyNumberFormat="1" applyFont="1" applyFill="1" applyAlignment="1">
      <alignment wrapText="1"/>
    </xf>
    <xf numFmtId="0" fontId="2" fillId="2" borderId="0" xfId="0" applyFont="1" applyFill="1" applyAlignment="1">
      <alignment horizontal="center" vertical="center" wrapText="1"/>
    </xf>
    <xf numFmtId="164" fontId="2" fillId="2" borderId="0" xfId="0" applyNumberFormat="1" applyFont="1" applyFill="1" applyAlignment="1">
      <alignment wrapText="1"/>
    </xf>
    <xf numFmtId="167" fontId="2" fillId="2" borderId="0" xfId="0" applyNumberFormat="1" applyFont="1" applyFill="1" applyAlignment="1">
      <alignment horizontal="right" wrapText="1"/>
    </xf>
    <xf numFmtId="0" fontId="2" fillId="2" borderId="0" xfId="0" applyFont="1" applyFill="1" applyAlignment="1">
      <alignment wrapText="1"/>
    </xf>
    <xf numFmtId="0" fontId="3" fillId="3" borderId="0" xfId="0" applyFont="1" applyFill="1" applyAlignment="1">
      <alignment horizontal="right" wrapText="1"/>
    </xf>
    <xf numFmtId="0" fontId="4" fillId="2" borderId="0" xfId="0" applyFont="1" applyFill="1" applyAlignment="1">
      <alignment horizontal="center" wrapText="1"/>
    </xf>
    <xf numFmtId="164" fontId="4" fillId="2" borderId="0" xfId="0" applyNumberFormat="1" applyFont="1" applyFill="1" applyAlignment="1">
      <alignment wrapText="1"/>
    </xf>
    <xf numFmtId="164" fontId="2" fillId="2" borderId="0" xfId="0" applyNumberFormat="1" applyFont="1" applyFill="1" applyAlignment="1">
      <alignment horizontal="right" wrapText="1"/>
    </xf>
    <xf numFmtId="166" fontId="2" fillId="2" borderId="0" xfId="0" applyNumberFormat="1" applyFont="1" applyFill="1" applyAlignment="1">
      <alignment wrapText="1"/>
    </xf>
    <xf numFmtId="1" fontId="2" fillId="2" borderId="0" xfId="0" applyNumberFormat="1" applyFont="1" applyFill="1" applyAlignment="1">
      <alignment wrapText="1"/>
    </xf>
    <xf numFmtId="164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wrapText="1"/>
    </xf>
    <xf numFmtId="0" fontId="4" fillId="2" borderId="1" xfId="0" applyFont="1" applyFill="1" applyBorder="1" applyAlignment="1">
      <alignment horizontal="left" wrapText="1"/>
    </xf>
    <xf numFmtId="2" fontId="4" fillId="2" borderId="1" xfId="0" applyNumberFormat="1" applyFont="1" applyFill="1" applyBorder="1" applyAlignment="1">
      <alignment wrapText="1"/>
    </xf>
    <xf numFmtId="0" fontId="2" fillId="2" borderId="1" xfId="0" applyFont="1" applyFill="1" applyBorder="1" applyAlignment="1">
      <alignment wrapText="1"/>
    </xf>
    <xf numFmtId="164" fontId="2" fillId="2" borderId="1" xfId="0" applyNumberFormat="1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wrapText="1"/>
    </xf>
    <xf numFmtId="165" fontId="2" fillId="2" borderId="1" xfId="0" applyNumberFormat="1" applyFont="1" applyFill="1" applyBorder="1" applyAlignment="1">
      <alignment wrapText="1"/>
    </xf>
    <xf numFmtId="164" fontId="4" fillId="2" borderId="3" xfId="0" applyNumberFormat="1" applyFont="1" applyFill="1" applyBorder="1" applyAlignment="1">
      <alignment horizontal="center" vertical="center" wrapText="1"/>
    </xf>
    <xf numFmtId="164" fontId="2" fillId="2" borderId="3" xfId="0" applyNumberFormat="1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164" fontId="4" fillId="2" borderId="8" xfId="0" applyNumberFormat="1" applyFont="1" applyFill="1" applyBorder="1" applyAlignment="1">
      <alignment horizontal="center" vertical="center" wrapText="1"/>
    </xf>
    <xf numFmtId="164" fontId="4" fillId="2" borderId="9" xfId="0" applyNumberFormat="1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wrapText="1"/>
    </xf>
    <xf numFmtId="0" fontId="4" fillId="2" borderId="8" xfId="0" applyFont="1" applyFill="1" applyBorder="1" applyAlignment="1">
      <alignment wrapText="1"/>
    </xf>
    <xf numFmtId="0" fontId="2" fillId="2" borderId="0" xfId="0" applyFont="1" applyFill="1" applyAlignment="1">
      <alignment vertical="center" wrapText="1"/>
    </xf>
    <xf numFmtId="0" fontId="4" fillId="4" borderId="5" xfId="0" applyFont="1" applyFill="1" applyBorder="1" applyAlignment="1">
      <alignment horizontal="center" wrapText="1"/>
    </xf>
    <xf numFmtId="164" fontId="4" fillId="4" borderId="5" xfId="0" applyNumberFormat="1" applyFont="1" applyFill="1" applyBorder="1" applyAlignment="1">
      <alignment horizontal="center" vertical="center" wrapText="1"/>
    </xf>
    <xf numFmtId="164" fontId="4" fillId="4" borderId="6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wrapText="1"/>
    </xf>
    <xf numFmtId="164" fontId="4" fillId="4" borderId="1" xfId="0" applyNumberFormat="1" applyFont="1" applyFill="1" applyBorder="1" applyAlignment="1">
      <alignment horizontal="center" vertical="center" wrapText="1"/>
    </xf>
    <xf numFmtId="164" fontId="4" fillId="4" borderId="3" xfId="0" applyNumberFormat="1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left" wrapText="1"/>
    </xf>
    <xf numFmtId="164" fontId="4" fillId="4" borderId="11" xfId="0" applyNumberFormat="1" applyFont="1" applyFill="1" applyBorder="1" applyAlignment="1">
      <alignment horizontal="center" vertical="center" wrapText="1"/>
    </xf>
    <xf numFmtId="164" fontId="4" fillId="4" borderId="12" xfId="0" applyNumberFormat="1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wrapText="1"/>
    </xf>
    <xf numFmtId="164" fontId="4" fillId="2" borderId="14" xfId="0" applyNumberFormat="1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/>
    </xf>
    <xf numFmtId="164" fontId="6" fillId="0" borderId="8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1" fontId="4" fillId="2" borderId="2" xfId="0" applyNumberFormat="1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left" wrapText="1"/>
    </xf>
    <xf numFmtId="0" fontId="4" fillId="2" borderId="0" xfId="0" applyFont="1" applyFill="1" applyAlignment="1">
      <alignment horizontal="center" wrapText="1"/>
    </xf>
    <xf numFmtId="0" fontId="2" fillId="2" borderId="0" xfId="0" applyFont="1" applyFill="1" applyAlignment="1">
      <alignment horizontal="right" wrapText="1"/>
    </xf>
    <xf numFmtId="164" fontId="2" fillId="2" borderId="0" xfId="0" applyNumberFormat="1" applyFont="1" applyFill="1" applyAlignment="1">
      <alignment horizontal="right" wrapText="1"/>
    </xf>
    <xf numFmtId="0" fontId="3" fillId="3" borderId="0" xfId="0" applyFont="1" applyFill="1" applyAlignment="1">
      <alignment horizontal="right" wrapText="1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3"/>
  <sheetViews>
    <sheetView tabSelected="1" view="pageBreakPreview" zoomScale="90" zoomScaleNormal="90" zoomScaleSheetLayoutView="90" workbookViewId="0">
      <pane xSplit="2" ySplit="13" topLeftCell="D56" activePane="bottomRight" state="frozen"/>
      <selection pane="topRight" activeCell="C1" sqref="C1"/>
      <selection pane="bottomLeft" activeCell="A10" sqref="A10"/>
      <selection pane="bottomRight" activeCell="B58" sqref="B58"/>
    </sheetView>
  </sheetViews>
  <sheetFormatPr defaultRowHeight="15.75" x14ac:dyDescent="0.25"/>
  <cols>
    <col min="1" max="1" width="10.5703125" style="2" customWidth="1"/>
    <col min="2" max="2" width="42.140625" style="1" customWidth="1"/>
    <col min="3" max="3" width="15.7109375" style="3" bestFit="1" customWidth="1"/>
    <col min="4" max="4" width="14.5703125" style="3" bestFit="1" customWidth="1"/>
    <col min="5" max="6" width="15.7109375" style="3" bestFit="1" customWidth="1"/>
    <col min="7" max="7" width="14.5703125" style="3" bestFit="1" customWidth="1"/>
    <col min="8" max="8" width="15.7109375" style="3" bestFit="1" customWidth="1"/>
    <col min="9" max="9" width="17.28515625" style="3" bestFit="1" customWidth="1"/>
    <col min="10" max="10" width="14.5703125" style="3" bestFit="1" customWidth="1"/>
    <col min="11" max="11" width="16.5703125" style="3" bestFit="1" customWidth="1"/>
    <col min="12" max="12" width="5" style="5" customWidth="1"/>
    <col min="13" max="170" width="9.140625" style="5"/>
    <col min="171" max="171" width="7.85546875" style="5" customWidth="1"/>
    <col min="172" max="172" width="62.7109375" style="5" customWidth="1"/>
    <col min="173" max="173" width="14.42578125" style="5" customWidth="1"/>
    <col min="174" max="174" width="13.7109375" style="5" customWidth="1"/>
    <col min="175" max="175" width="14.5703125" style="5" customWidth="1"/>
    <col min="176" max="176" width="14" style="5" customWidth="1"/>
    <col min="177" max="178" width="13.42578125" style="5" bestFit="1" customWidth="1"/>
    <col min="179" max="179" width="15.42578125" style="5" customWidth="1"/>
    <col min="180" max="180" width="13.42578125" style="5" bestFit="1" customWidth="1"/>
    <col min="181" max="181" width="14" style="5" customWidth="1"/>
    <col min="182" max="182" width="18.5703125" style="5" customWidth="1"/>
    <col min="183" max="183" width="8.140625" style="5" bestFit="1" customWidth="1"/>
    <col min="184" max="426" width="9.140625" style="5"/>
    <col min="427" max="427" width="7.85546875" style="5" customWidth="1"/>
    <col min="428" max="428" width="62.7109375" style="5" customWidth="1"/>
    <col min="429" max="429" width="14.42578125" style="5" customWidth="1"/>
    <col min="430" max="430" width="13.7109375" style="5" customWidth="1"/>
    <col min="431" max="431" width="14.5703125" style="5" customWidth="1"/>
    <col min="432" max="432" width="14" style="5" customWidth="1"/>
    <col min="433" max="434" width="13.42578125" style="5" bestFit="1" customWidth="1"/>
    <col min="435" max="435" width="15.42578125" style="5" customWidth="1"/>
    <col min="436" max="436" width="13.42578125" style="5" bestFit="1" customWidth="1"/>
    <col min="437" max="437" width="14" style="5" customWidth="1"/>
    <col min="438" max="438" width="18.5703125" style="5" customWidth="1"/>
    <col min="439" max="439" width="8.140625" style="5" bestFit="1" customWidth="1"/>
    <col min="440" max="682" width="9.140625" style="5"/>
    <col min="683" max="683" width="7.85546875" style="5" customWidth="1"/>
    <col min="684" max="684" width="62.7109375" style="5" customWidth="1"/>
    <col min="685" max="685" width="14.42578125" style="5" customWidth="1"/>
    <col min="686" max="686" width="13.7109375" style="5" customWidth="1"/>
    <col min="687" max="687" width="14.5703125" style="5" customWidth="1"/>
    <col min="688" max="688" width="14" style="5" customWidth="1"/>
    <col min="689" max="690" width="13.42578125" style="5" bestFit="1" customWidth="1"/>
    <col min="691" max="691" width="15.42578125" style="5" customWidth="1"/>
    <col min="692" max="692" width="13.42578125" style="5" bestFit="1" customWidth="1"/>
    <col min="693" max="693" width="14" style="5" customWidth="1"/>
    <col min="694" max="694" width="18.5703125" style="5" customWidth="1"/>
    <col min="695" max="695" width="8.140625" style="5" bestFit="1" customWidth="1"/>
    <col min="696" max="938" width="9.140625" style="5"/>
    <col min="939" max="939" width="7.85546875" style="5" customWidth="1"/>
    <col min="940" max="940" width="62.7109375" style="5" customWidth="1"/>
    <col min="941" max="941" width="14.42578125" style="5" customWidth="1"/>
    <col min="942" max="942" width="13.7109375" style="5" customWidth="1"/>
    <col min="943" max="943" width="14.5703125" style="5" customWidth="1"/>
    <col min="944" max="944" width="14" style="5" customWidth="1"/>
    <col min="945" max="946" width="13.42578125" style="5" bestFit="1" customWidth="1"/>
    <col min="947" max="947" width="15.42578125" style="5" customWidth="1"/>
    <col min="948" max="948" width="13.42578125" style="5" bestFit="1" customWidth="1"/>
    <col min="949" max="949" width="14" style="5" customWidth="1"/>
    <col min="950" max="950" width="18.5703125" style="5" customWidth="1"/>
    <col min="951" max="951" width="8.140625" style="5" bestFit="1" customWidth="1"/>
    <col min="952" max="1194" width="9.140625" style="5"/>
    <col min="1195" max="1195" width="7.85546875" style="5" customWidth="1"/>
    <col min="1196" max="1196" width="62.7109375" style="5" customWidth="1"/>
    <col min="1197" max="1197" width="14.42578125" style="5" customWidth="1"/>
    <col min="1198" max="1198" width="13.7109375" style="5" customWidth="1"/>
    <col min="1199" max="1199" width="14.5703125" style="5" customWidth="1"/>
    <col min="1200" max="1200" width="14" style="5" customWidth="1"/>
    <col min="1201" max="1202" width="13.42578125" style="5" bestFit="1" customWidth="1"/>
    <col min="1203" max="1203" width="15.42578125" style="5" customWidth="1"/>
    <col min="1204" max="1204" width="13.42578125" style="5" bestFit="1" customWidth="1"/>
    <col min="1205" max="1205" width="14" style="5" customWidth="1"/>
    <col min="1206" max="1206" width="18.5703125" style="5" customWidth="1"/>
    <col min="1207" max="1207" width="8.140625" style="5" bestFit="1" customWidth="1"/>
    <col min="1208" max="1450" width="9.140625" style="5"/>
    <col min="1451" max="1451" width="7.85546875" style="5" customWidth="1"/>
    <col min="1452" max="1452" width="62.7109375" style="5" customWidth="1"/>
    <col min="1453" max="1453" width="14.42578125" style="5" customWidth="1"/>
    <col min="1454" max="1454" width="13.7109375" style="5" customWidth="1"/>
    <col min="1455" max="1455" width="14.5703125" style="5" customWidth="1"/>
    <col min="1456" max="1456" width="14" style="5" customWidth="1"/>
    <col min="1457" max="1458" width="13.42578125" style="5" bestFit="1" customWidth="1"/>
    <col min="1459" max="1459" width="15.42578125" style="5" customWidth="1"/>
    <col min="1460" max="1460" width="13.42578125" style="5" bestFit="1" customWidth="1"/>
    <col min="1461" max="1461" width="14" style="5" customWidth="1"/>
    <col min="1462" max="1462" width="18.5703125" style="5" customWidth="1"/>
    <col min="1463" max="1463" width="8.140625" style="5" bestFit="1" customWidth="1"/>
    <col min="1464" max="1706" width="9.140625" style="5"/>
    <col min="1707" max="1707" width="7.85546875" style="5" customWidth="1"/>
    <col min="1708" max="1708" width="62.7109375" style="5" customWidth="1"/>
    <col min="1709" max="1709" width="14.42578125" style="5" customWidth="1"/>
    <col min="1710" max="1710" width="13.7109375" style="5" customWidth="1"/>
    <col min="1711" max="1711" width="14.5703125" style="5" customWidth="1"/>
    <col min="1712" max="1712" width="14" style="5" customWidth="1"/>
    <col min="1713" max="1714" width="13.42578125" style="5" bestFit="1" customWidth="1"/>
    <col min="1715" max="1715" width="15.42578125" style="5" customWidth="1"/>
    <col min="1716" max="1716" width="13.42578125" style="5" bestFit="1" customWidth="1"/>
    <col min="1717" max="1717" width="14" style="5" customWidth="1"/>
    <col min="1718" max="1718" width="18.5703125" style="5" customWidth="1"/>
    <col min="1719" max="1719" width="8.140625" style="5" bestFit="1" customWidth="1"/>
    <col min="1720" max="1962" width="9.140625" style="5"/>
    <col min="1963" max="1963" width="7.85546875" style="5" customWidth="1"/>
    <col min="1964" max="1964" width="62.7109375" style="5" customWidth="1"/>
    <col min="1965" max="1965" width="14.42578125" style="5" customWidth="1"/>
    <col min="1966" max="1966" width="13.7109375" style="5" customWidth="1"/>
    <col min="1967" max="1967" width="14.5703125" style="5" customWidth="1"/>
    <col min="1968" max="1968" width="14" style="5" customWidth="1"/>
    <col min="1969" max="1970" width="13.42578125" style="5" bestFit="1" customWidth="1"/>
    <col min="1971" max="1971" width="15.42578125" style="5" customWidth="1"/>
    <col min="1972" max="1972" width="13.42578125" style="5" bestFit="1" customWidth="1"/>
    <col min="1973" max="1973" width="14" style="5" customWidth="1"/>
    <col min="1974" max="1974" width="18.5703125" style="5" customWidth="1"/>
    <col min="1975" max="1975" width="8.140625" style="5" bestFit="1" customWidth="1"/>
    <col min="1976" max="2218" width="9.140625" style="5"/>
    <col min="2219" max="2219" width="7.85546875" style="5" customWidth="1"/>
    <col min="2220" max="2220" width="62.7109375" style="5" customWidth="1"/>
    <col min="2221" max="2221" width="14.42578125" style="5" customWidth="1"/>
    <col min="2222" max="2222" width="13.7109375" style="5" customWidth="1"/>
    <col min="2223" max="2223" width="14.5703125" style="5" customWidth="1"/>
    <col min="2224" max="2224" width="14" style="5" customWidth="1"/>
    <col min="2225" max="2226" width="13.42578125" style="5" bestFit="1" customWidth="1"/>
    <col min="2227" max="2227" width="15.42578125" style="5" customWidth="1"/>
    <col min="2228" max="2228" width="13.42578125" style="5" bestFit="1" customWidth="1"/>
    <col min="2229" max="2229" width="14" style="5" customWidth="1"/>
    <col min="2230" max="2230" width="18.5703125" style="5" customWidth="1"/>
    <col min="2231" max="2231" width="8.140625" style="5" bestFit="1" customWidth="1"/>
    <col min="2232" max="2474" width="9.140625" style="5"/>
    <col min="2475" max="2475" width="7.85546875" style="5" customWidth="1"/>
    <col min="2476" max="2476" width="62.7109375" style="5" customWidth="1"/>
    <col min="2477" max="2477" width="14.42578125" style="5" customWidth="1"/>
    <col min="2478" max="2478" width="13.7109375" style="5" customWidth="1"/>
    <col min="2479" max="2479" width="14.5703125" style="5" customWidth="1"/>
    <col min="2480" max="2480" width="14" style="5" customWidth="1"/>
    <col min="2481" max="2482" width="13.42578125" style="5" bestFit="1" customWidth="1"/>
    <col min="2483" max="2483" width="15.42578125" style="5" customWidth="1"/>
    <col min="2484" max="2484" width="13.42578125" style="5" bestFit="1" customWidth="1"/>
    <col min="2485" max="2485" width="14" style="5" customWidth="1"/>
    <col min="2486" max="2486" width="18.5703125" style="5" customWidth="1"/>
    <col min="2487" max="2487" width="8.140625" style="5" bestFit="1" customWidth="1"/>
    <col min="2488" max="2730" width="9.140625" style="5"/>
    <col min="2731" max="2731" width="7.85546875" style="5" customWidth="1"/>
    <col min="2732" max="2732" width="62.7109375" style="5" customWidth="1"/>
    <col min="2733" max="2733" width="14.42578125" style="5" customWidth="1"/>
    <col min="2734" max="2734" width="13.7109375" style="5" customWidth="1"/>
    <col min="2735" max="2735" width="14.5703125" style="5" customWidth="1"/>
    <col min="2736" max="2736" width="14" style="5" customWidth="1"/>
    <col min="2737" max="2738" width="13.42578125" style="5" bestFit="1" customWidth="1"/>
    <col min="2739" max="2739" width="15.42578125" style="5" customWidth="1"/>
    <col min="2740" max="2740" width="13.42578125" style="5" bestFit="1" customWidth="1"/>
    <col min="2741" max="2741" width="14" style="5" customWidth="1"/>
    <col min="2742" max="2742" width="18.5703125" style="5" customWidth="1"/>
    <col min="2743" max="2743" width="8.140625" style="5" bestFit="1" customWidth="1"/>
    <col min="2744" max="2986" width="9.140625" style="5"/>
    <col min="2987" max="2987" width="7.85546875" style="5" customWidth="1"/>
    <col min="2988" max="2988" width="62.7109375" style="5" customWidth="1"/>
    <col min="2989" max="2989" width="14.42578125" style="5" customWidth="1"/>
    <col min="2990" max="2990" width="13.7109375" style="5" customWidth="1"/>
    <col min="2991" max="2991" width="14.5703125" style="5" customWidth="1"/>
    <col min="2992" max="2992" width="14" style="5" customWidth="1"/>
    <col min="2993" max="2994" width="13.42578125" style="5" bestFit="1" customWidth="1"/>
    <col min="2995" max="2995" width="15.42578125" style="5" customWidth="1"/>
    <col min="2996" max="2996" width="13.42578125" style="5" bestFit="1" customWidth="1"/>
    <col min="2997" max="2997" width="14" style="5" customWidth="1"/>
    <col min="2998" max="2998" width="18.5703125" style="5" customWidth="1"/>
    <col min="2999" max="2999" width="8.140625" style="5" bestFit="1" customWidth="1"/>
    <col min="3000" max="3242" width="9.140625" style="5"/>
    <col min="3243" max="3243" width="7.85546875" style="5" customWidth="1"/>
    <col min="3244" max="3244" width="62.7109375" style="5" customWidth="1"/>
    <col min="3245" max="3245" width="14.42578125" style="5" customWidth="1"/>
    <col min="3246" max="3246" width="13.7109375" style="5" customWidth="1"/>
    <col min="3247" max="3247" width="14.5703125" style="5" customWidth="1"/>
    <col min="3248" max="3248" width="14" style="5" customWidth="1"/>
    <col min="3249" max="3250" width="13.42578125" style="5" bestFit="1" customWidth="1"/>
    <col min="3251" max="3251" width="15.42578125" style="5" customWidth="1"/>
    <col min="3252" max="3252" width="13.42578125" style="5" bestFit="1" customWidth="1"/>
    <col min="3253" max="3253" width="14" style="5" customWidth="1"/>
    <col min="3254" max="3254" width="18.5703125" style="5" customWidth="1"/>
    <col min="3255" max="3255" width="8.140625" style="5" bestFit="1" customWidth="1"/>
    <col min="3256" max="3498" width="9.140625" style="5"/>
    <col min="3499" max="3499" width="7.85546875" style="5" customWidth="1"/>
    <col min="3500" max="3500" width="62.7109375" style="5" customWidth="1"/>
    <col min="3501" max="3501" width="14.42578125" style="5" customWidth="1"/>
    <col min="3502" max="3502" width="13.7109375" style="5" customWidth="1"/>
    <col min="3503" max="3503" width="14.5703125" style="5" customWidth="1"/>
    <col min="3504" max="3504" width="14" style="5" customWidth="1"/>
    <col min="3505" max="3506" width="13.42578125" style="5" bestFit="1" customWidth="1"/>
    <col min="3507" max="3507" width="15.42578125" style="5" customWidth="1"/>
    <col min="3508" max="3508" width="13.42578125" style="5" bestFit="1" customWidth="1"/>
    <col min="3509" max="3509" width="14" style="5" customWidth="1"/>
    <col min="3510" max="3510" width="18.5703125" style="5" customWidth="1"/>
    <col min="3511" max="3511" width="8.140625" style="5" bestFit="1" customWidth="1"/>
    <col min="3512" max="3754" width="9.140625" style="5"/>
    <col min="3755" max="3755" width="7.85546875" style="5" customWidth="1"/>
    <col min="3756" max="3756" width="62.7109375" style="5" customWidth="1"/>
    <col min="3757" max="3757" width="14.42578125" style="5" customWidth="1"/>
    <col min="3758" max="3758" width="13.7109375" style="5" customWidth="1"/>
    <col min="3759" max="3759" width="14.5703125" style="5" customWidth="1"/>
    <col min="3760" max="3760" width="14" style="5" customWidth="1"/>
    <col min="3761" max="3762" width="13.42578125" style="5" bestFit="1" customWidth="1"/>
    <col min="3763" max="3763" width="15.42578125" style="5" customWidth="1"/>
    <col min="3764" max="3764" width="13.42578125" style="5" bestFit="1" customWidth="1"/>
    <col min="3765" max="3765" width="14" style="5" customWidth="1"/>
    <col min="3766" max="3766" width="18.5703125" style="5" customWidth="1"/>
    <col min="3767" max="3767" width="8.140625" style="5" bestFit="1" customWidth="1"/>
    <col min="3768" max="4010" width="9.140625" style="5"/>
    <col min="4011" max="4011" width="7.85546875" style="5" customWidth="1"/>
    <col min="4012" max="4012" width="62.7109375" style="5" customWidth="1"/>
    <col min="4013" max="4013" width="14.42578125" style="5" customWidth="1"/>
    <col min="4014" max="4014" width="13.7109375" style="5" customWidth="1"/>
    <col min="4015" max="4015" width="14.5703125" style="5" customWidth="1"/>
    <col min="4016" max="4016" width="14" style="5" customWidth="1"/>
    <col min="4017" max="4018" width="13.42578125" style="5" bestFit="1" customWidth="1"/>
    <col min="4019" max="4019" width="15.42578125" style="5" customWidth="1"/>
    <col min="4020" max="4020" width="13.42578125" style="5" bestFit="1" customWidth="1"/>
    <col min="4021" max="4021" width="14" style="5" customWidth="1"/>
    <col min="4022" max="4022" width="18.5703125" style="5" customWidth="1"/>
    <col min="4023" max="4023" width="8.140625" style="5" bestFit="1" customWidth="1"/>
    <col min="4024" max="4266" width="9.140625" style="5"/>
    <col min="4267" max="4267" width="7.85546875" style="5" customWidth="1"/>
    <col min="4268" max="4268" width="62.7109375" style="5" customWidth="1"/>
    <col min="4269" max="4269" width="14.42578125" style="5" customWidth="1"/>
    <col min="4270" max="4270" width="13.7109375" style="5" customWidth="1"/>
    <col min="4271" max="4271" width="14.5703125" style="5" customWidth="1"/>
    <col min="4272" max="4272" width="14" style="5" customWidth="1"/>
    <col min="4273" max="4274" width="13.42578125" style="5" bestFit="1" customWidth="1"/>
    <col min="4275" max="4275" width="15.42578125" style="5" customWidth="1"/>
    <col min="4276" max="4276" width="13.42578125" style="5" bestFit="1" customWidth="1"/>
    <col min="4277" max="4277" width="14" style="5" customWidth="1"/>
    <col min="4278" max="4278" width="18.5703125" style="5" customWidth="1"/>
    <col min="4279" max="4279" width="8.140625" style="5" bestFit="1" customWidth="1"/>
    <col min="4280" max="4522" width="9.140625" style="5"/>
    <col min="4523" max="4523" width="7.85546875" style="5" customWidth="1"/>
    <col min="4524" max="4524" width="62.7109375" style="5" customWidth="1"/>
    <col min="4525" max="4525" width="14.42578125" style="5" customWidth="1"/>
    <col min="4526" max="4526" width="13.7109375" style="5" customWidth="1"/>
    <col min="4527" max="4527" width="14.5703125" style="5" customWidth="1"/>
    <col min="4528" max="4528" width="14" style="5" customWidth="1"/>
    <col min="4529" max="4530" width="13.42578125" style="5" bestFit="1" customWidth="1"/>
    <col min="4531" max="4531" width="15.42578125" style="5" customWidth="1"/>
    <col min="4532" max="4532" width="13.42578125" style="5" bestFit="1" customWidth="1"/>
    <col min="4533" max="4533" width="14" style="5" customWidth="1"/>
    <col min="4534" max="4534" width="18.5703125" style="5" customWidth="1"/>
    <col min="4535" max="4535" width="8.140625" style="5" bestFit="1" customWidth="1"/>
    <col min="4536" max="4778" width="9.140625" style="5"/>
    <col min="4779" max="4779" width="7.85546875" style="5" customWidth="1"/>
    <col min="4780" max="4780" width="62.7109375" style="5" customWidth="1"/>
    <col min="4781" max="4781" width="14.42578125" style="5" customWidth="1"/>
    <col min="4782" max="4782" width="13.7109375" style="5" customWidth="1"/>
    <col min="4783" max="4783" width="14.5703125" style="5" customWidth="1"/>
    <col min="4784" max="4784" width="14" style="5" customWidth="1"/>
    <col min="4785" max="4786" width="13.42578125" style="5" bestFit="1" customWidth="1"/>
    <col min="4787" max="4787" width="15.42578125" style="5" customWidth="1"/>
    <col min="4788" max="4788" width="13.42578125" style="5" bestFit="1" customWidth="1"/>
    <col min="4789" max="4789" width="14" style="5" customWidth="1"/>
    <col min="4790" max="4790" width="18.5703125" style="5" customWidth="1"/>
    <col min="4791" max="4791" width="8.140625" style="5" bestFit="1" customWidth="1"/>
    <col min="4792" max="5034" width="9.140625" style="5"/>
    <col min="5035" max="5035" width="7.85546875" style="5" customWidth="1"/>
    <col min="5036" max="5036" width="62.7109375" style="5" customWidth="1"/>
    <col min="5037" max="5037" width="14.42578125" style="5" customWidth="1"/>
    <col min="5038" max="5038" width="13.7109375" style="5" customWidth="1"/>
    <col min="5039" max="5039" width="14.5703125" style="5" customWidth="1"/>
    <col min="5040" max="5040" width="14" style="5" customWidth="1"/>
    <col min="5041" max="5042" width="13.42578125" style="5" bestFit="1" customWidth="1"/>
    <col min="5043" max="5043" width="15.42578125" style="5" customWidth="1"/>
    <col min="5044" max="5044" width="13.42578125" style="5" bestFit="1" customWidth="1"/>
    <col min="5045" max="5045" width="14" style="5" customWidth="1"/>
    <col min="5046" max="5046" width="18.5703125" style="5" customWidth="1"/>
    <col min="5047" max="5047" width="8.140625" style="5" bestFit="1" customWidth="1"/>
    <col min="5048" max="5290" width="9.140625" style="5"/>
    <col min="5291" max="5291" width="7.85546875" style="5" customWidth="1"/>
    <col min="5292" max="5292" width="62.7109375" style="5" customWidth="1"/>
    <col min="5293" max="5293" width="14.42578125" style="5" customWidth="1"/>
    <col min="5294" max="5294" width="13.7109375" style="5" customWidth="1"/>
    <col min="5295" max="5295" width="14.5703125" style="5" customWidth="1"/>
    <col min="5296" max="5296" width="14" style="5" customWidth="1"/>
    <col min="5297" max="5298" width="13.42578125" style="5" bestFit="1" customWidth="1"/>
    <col min="5299" max="5299" width="15.42578125" style="5" customWidth="1"/>
    <col min="5300" max="5300" width="13.42578125" style="5" bestFit="1" customWidth="1"/>
    <col min="5301" max="5301" width="14" style="5" customWidth="1"/>
    <col min="5302" max="5302" width="18.5703125" style="5" customWidth="1"/>
    <col min="5303" max="5303" width="8.140625" style="5" bestFit="1" customWidth="1"/>
    <col min="5304" max="5546" width="9.140625" style="5"/>
    <col min="5547" max="5547" width="7.85546875" style="5" customWidth="1"/>
    <col min="5548" max="5548" width="62.7109375" style="5" customWidth="1"/>
    <col min="5549" max="5549" width="14.42578125" style="5" customWidth="1"/>
    <col min="5550" max="5550" width="13.7109375" style="5" customWidth="1"/>
    <col min="5551" max="5551" width="14.5703125" style="5" customWidth="1"/>
    <col min="5552" max="5552" width="14" style="5" customWidth="1"/>
    <col min="5553" max="5554" width="13.42578125" style="5" bestFit="1" customWidth="1"/>
    <col min="5555" max="5555" width="15.42578125" style="5" customWidth="1"/>
    <col min="5556" max="5556" width="13.42578125" style="5" bestFit="1" customWidth="1"/>
    <col min="5557" max="5557" width="14" style="5" customWidth="1"/>
    <col min="5558" max="5558" width="18.5703125" style="5" customWidth="1"/>
    <col min="5559" max="5559" width="8.140625" style="5" bestFit="1" customWidth="1"/>
    <col min="5560" max="5802" width="9.140625" style="5"/>
    <col min="5803" max="5803" width="7.85546875" style="5" customWidth="1"/>
    <col min="5804" max="5804" width="62.7109375" style="5" customWidth="1"/>
    <col min="5805" max="5805" width="14.42578125" style="5" customWidth="1"/>
    <col min="5806" max="5806" width="13.7109375" style="5" customWidth="1"/>
    <col min="5807" max="5807" width="14.5703125" style="5" customWidth="1"/>
    <col min="5808" max="5808" width="14" style="5" customWidth="1"/>
    <col min="5809" max="5810" width="13.42578125" style="5" bestFit="1" customWidth="1"/>
    <col min="5811" max="5811" width="15.42578125" style="5" customWidth="1"/>
    <col min="5812" max="5812" width="13.42578125" style="5" bestFit="1" customWidth="1"/>
    <col min="5813" max="5813" width="14" style="5" customWidth="1"/>
    <col min="5814" max="5814" width="18.5703125" style="5" customWidth="1"/>
    <col min="5815" max="5815" width="8.140625" style="5" bestFit="1" customWidth="1"/>
    <col min="5816" max="6058" width="9.140625" style="5"/>
    <col min="6059" max="6059" width="7.85546875" style="5" customWidth="1"/>
    <col min="6060" max="6060" width="62.7109375" style="5" customWidth="1"/>
    <col min="6061" max="6061" width="14.42578125" style="5" customWidth="1"/>
    <col min="6062" max="6062" width="13.7109375" style="5" customWidth="1"/>
    <col min="6063" max="6063" width="14.5703125" style="5" customWidth="1"/>
    <col min="6064" max="6064" width="14" style="5" customWidth="1"/>
    <col min="6065" max="6066" width="13.42578125" style="5" bestFit="1" customWidth="1"/>
    <col min="6067" max="6067" width="15.42578125" style="5" customWidth="1"/>
    <col min="6068" max="6068" width="13.42578125" style="5" bestFit="1" customWidth="1"/>
    <col min="6069" max="6069" width="14" style="5" customWidth="1"/>
    <col min="6070" max="6070" width="18.5703125" style="5" customWidth="1"/>
    <col min="6071" max="6071" width="8.140625" style="5" bestFit="1" customWidth="1"/>
    <col min="6072" max="6314" width="9.140625" style="5"/>
    <col min="6315" max="6315" width="7.85546875" style="5" customWidth="1"/>
    <col min="6316" max="6316" width="62.7109375" style="5" customWidth="1"/>
    <col min="6317" max="6317" width="14.42578125" style="5" customWidth="1"/>
    <col min="6318" max="6318" width="13.7109375" style="5" customWidth="1"/>
    <col min="6319" max="6319" width="14.5703125" style="5" customWidth="1"/>
    <col min="6320" max="6320" width="14" style="5" customWidth="1"/>
    <col min="6321" max="6322" width="13.42578125" style="5" bestFit="1" customWidth="1"/>
    <col min="6323" max="6323" width="15.42578125" style="5" customWidth="1"/>
    <col min="6324" max="6324" width="13.42578125" style="5" bestFit="1" customWidth="1"/>
    <col min="6325" max="6325" width="14" style="5" customWidth="1"/>
    <col min="6326" max="6326" width="18.5703125" style="5" customWidth="1"/>
    <col min="6327" max="6327" width="8.140625" style="5" bestFit="1" customWidth="1"/>
    <col min="6328" max="6570" width="9.140625" style="5"/>
    <col min="6571" max="6571" width="7.85546875" style="5" customWidth="1"/>
    <col min="6572" max="6572" width="62.7109375" style="5" customWidth="1"/>
    <col min="6573" max="6573" width="14.42578125" style="5" customWidth="1"/>
    <col min="6574" max="6574" width="13.7109375" style="5" customWidth="1"/>
    <col min="6575" max="6575" width="14.5703125" style="5" customWidth="1"/>
    <col min="6576" max="6576" width="14" style="5" customWidth="1"/>
    <col min="6577" max="6578" width="13.42578125" style="5" bestFit="1" customWidth="1"/>
    <col min="6579" max="6579" width="15.42578125" style="5" customWidth="1"/>
    <col min="6580" max="6580" width="13.42578125" style="5" bestFit="1" customWidth="1"/>
    <col min="6581" max="6581" width="14" style="5" customWidth="1"/>
    <col min="6582" max="6582" width="18.5703125" style="5" customWidth="1"/>
    <col min="6583" max="6583" width="8.140625" style="5" bestFit="1" customWidth="1"/>
    <col min="6584" max="6826" width="9.140625" style="5"/>
    <col min="6827" max="6827" width="7.85546875" style="5" customWidth="1"/>
    <col min="6828" max="6828" width="62.7109375" style="5" customWidth="1"/>
    <col min="6829" max="6829" width="14.42578125" style="5" customWidth="1"/>
    <col min="6830" max="6830" width="13.7109375" style="5" customWidth="1"/>
    <col min="6831" max="6831" width="14.5703125" style="5" customWidth="1"/>
    <col min="6832" max="6832" width="14" style="5" customWidth="1"/>
    <col min="6833" max="6834" width="13.42578125" style="5" bestFit="1" customWidth="1"/>
    <col min="6835" max="6835" width="15.42578125" style="5" customWidth="1"/>
    <col min="6836" max="6836" width="13.42578125" style="5" bestFit="1" customWidth="1"/>
    <col min="6837" max="6837" width="14" style="5" customWidth="1"/>
    <col min="6838" max="6838" width="18.5703125" style="5" customWidth="1"/>
    <col min="6839" max="6839" width="8.140625" style="5" bestFit="1" customWidth="1"/>
    <col min="6840" max="7082" width="9.140625" style="5"/>
    <col min="7083" max="7083" width="7.85546875" style="5" customWidth="1"/>
    <col min="7084" max="7084" width="62.7109375" style="5" customWidth="1"/>
    <col min="7085" max="7085" width="14.42578125" style="5" customWidth="1"/>
    <col min="7086" max="7086" width="13.7109375" style="5" customWidth="1"/>
    <col min="7087" max="7087" width="14.5703125" style="5" customWidth="1"/>
    <col min="7088" max="7088" width="14" style="5" customWidth="1"/>
    <col min="7089" max="7090" width="13.42578125" style="5" bestFit="1" customWidth="1"/>
    <col min="7091" max="7091" width="15.42578125" style="5" customWidth="1"/>
    <col min="7092" max="7092" width="13.42578125" style="5" bestFit="1" customWidth="1"/>
    <col min="7093" max="7093" width="14" style="5" customWidth="1"/>
    <col min="7094" max="7094" width="18.5703125" style="5" customWidth="1"/>
    <col min="7095" max="7095" width="8.140625" style="5" bestFit="1" customWidth="1"/>
    <col min="7096" max="7338" width="9.140625" style="5"/>
    <col min="7339" max="7339" width="7.85546875" style="5" customWidth="1"/>
    <col min="7340" max="7340" width="62.7109375" style="5" customWidth="1"/>
    <col min="7341" max="7341" width="14.42578125" style="5" customWidth="1"/>
    <col min="7342" max="7342" width="13.7109375" style="5" customWidth="1"/>
    <col min="7343" max="7343" width="14.5703125" style="5" customWidth="1"/>
    <col min="7344" max="7344" width="14" style="5" customWidth="1"/>
    <col min="7345" max="7346" width="13.42578125" style="5" bestFit="1" customWidth="1"/>
    <col min="7347" max="7347" width="15.42578125" style="5" customWidth="1"/>
    <col min="7348" max="7348" width="13.42578125" style="5" bestFit="1" customWidth="1"/>
    <col min="7349" max="7349" width="14" style="5" customWidth="1"/>
    <col min="7350" max="7350" width="18.5703125" style="5" customWidth="1"/>
    <col min="7351" max="7351" width="8.140625" style="5" bestFit="1" customWidth="1"/>
    <col min="7352" max="7594" width="9.140625" style="5"/>
    <col min="7595" max="7595" width="7.85546875" style="5" customWidth="1"/>
    <col min="7596" max="7596" width="62.7109375" style="5" customWidth="1"/>
    <col min="7597" max="7597" width="14.42578125" style="5" customWidth="1"/>
    <col min="7598" max="7598" width="13.7109375" style="5" customWidth="1"/>
    <col min="7599" max="7599" width="14.5703125" style="5" customWidth="1"/>
    <col min="7600" max="7600" width="14" style="5" customWidth="1"/>
    <col min="7601" max="7602" width="13.42578125" style="5" bestFit="1" customWidth="1"/>
    <col min="7603" max="7603" width="15.42578125" style="5" customWidth="1"/>
    <col min="7604" max="7604" width="13.42578125" style="5" bestFit="1" customWidth="1"/>
    <col min="7605" max="7605" width="14" style="5" customWidth="1"/>
    <col min="7606" max="7606" width="18.5703125" style="5" customWidth="1"/>
    <col min="7607" max="7607" width="8.140625" style="5" bestFit="1" customWidth="1"/>
    <col min="7608" max="7850" width="9.140625" style="5"/>
    <col min="7851" max="7851" width="7.85546875" style="5" customWidth="1"/>
    <col min="7852" max="7852" width="62.7109375" style="5" customWidth="1"/>
    <col min="7853" max="7853" width="14.42578125" style="5" customWidth="1"/>
    <col min="7854" max="7854" width="13.7109375" style="5" customWidth="1"/>
    <col min="7855" max="7855" width="14.5703125" style="5" customWidth="1"/>
    <col min="7856" max="7856" width="14" style="5" customWidth="1"/>
    <col min="7857" max="7858" width="13.42578125" style="5" bestFit="1" customWidth="1"/>
    <col min="7859" max="7859" width="15.42578125" style="5" customWidth="1"/>
    <col min="7860" max="7860" width="13.42578125" style="5" bestFit="1" customWidth="1"/>
    <col min="7861" max="7861" width="14" style="5" customWidth="1"/>
    <col min="7862" max="7862" width="18.5703125" style="5" customWidth="1"/>
    <col min="7863" max="7863" width="8.140625" style="5" bestFit="1" customWidth="1"/>
    <col min="7864" max="8106" width="9.140625" style="5"/>
    <col min="8107" max="8107" width="7.85546875" style="5" customWidth="1"/>
    <col min="8108" max="8108" width="62.7109375" style="5" customWidth="1"/>
    <col min="8109" max="8109" width="14.42578125" style="5" customWidth="1"/>
    <col min="8110" max="8110" width="13.7109375" style="5" customWidth="1"/>
    <col min="8111" max="8111" width="14.5703125" style="5" customWidth="1"/>
    <col min="8112" max="8112" width="14" style="5" customWidth="1"/>
    <col min="8113" max="8114" width="13.42578125" style="5" bestFit="1" customWidth="1"/>
    <col min="8115" max="8115" width="15.42578125" style="5" customWidth="1"/>
    <col min="8116" max="8116" width="13.42578125" style="5" bestFit="1" customWidth="1"/>
    <col min="8117" max="8117" width="14" style="5" customWidth="1"/>
    <col min="8118" max="8118" width="18.5703125" style="5" customWidth="1"/>
    <col min="8119" max="8119" width="8.140625" style="5" bestFit="1" customWidth="1"/>
    <col min="8120" max="8362" width="9.140625" style="5"/>
    <col min="8363" max="8363" width="7.85546875" style="5" customWidth="1"/>
    <col min="8364" max="8364" width="62.7109375" style="5" customWidth="1"/>
    <col min="8365" max="8365" width="14.42578125" style="5" customWidth="1"/>
    <col min="8366" max="8366" width="13.7109375" style="5" customWidth="1"/>
    <col min="8367" max="8367" width="14.5703125" style="5" customWidth="1"/>
    <col min="8368" max="8368" width="14" style="5" customWidth="1"/>
    <col min="8369" max="8370" width="13.42578125" style="5" bestFit="1" customWidth="1"/>
    <col min="8371" max="8371" width="15.42578125" style="5" customWidth="1"/>
    <col min="8372" max="8372" width="13.42578125" style="5" bestFit="1" customWidth="1"/>
    <col min="8373" max="8373" width="14" style="5" customWidth="1"/>
    <col min="8374" max="8374" width="18.5703125" style="5" customWidth="1"/>
    <col min="8375" max="8375" width="8.140625" style="5" bestFit="1" customWidth="1"/>
    <col min="8376" max="8618" width="9.140625" style="5"/>
    <col min="8619" max="8619" width="7.85546875" style="5" customWidth="1"/>
    <col min="8620" max="8620" width="62.7109375" style="5" customWidth="1"/>
    <col min="8621" max="8621" width="14.42578125" style="5" customWidth="1"/>
    <col min="8622" max="8622" width="13.7109375" style="5" customWidth="1"/>
    <col min="8623" max="8623" width="14.5703125" style="5" customWidth="1"/>
    <col min="8624" max="8624" width="14" style="5" customWidth="1"/>
    <col min="8625" max="8626" width="13.42578125" style="5" bestFit="1" customWidth="1"/>
    <col min="8627" max="8627" width="15.42578125" style="5" customWidth="1"/>
    <col min="8628" max="8628" width="13.42578125" style="5" bestFit="1" customWidth="1"/>
    <col min="8629" max="8629" width="14" style="5" customWidth="1"/>
    <col min="8630" max="8630" width="18.5703125" style="5" customWidth="1"/>
    <col min="8631" max="8631" width="8.140625" style="5" bestFit="1" customWidth="1"/>
    <col min="8632" max="8874" width="9.140625" style="5"/>
    <col min="8875" max="8875" width="7.85546875" style="5" customWidth="1"/>
    <col min="8876" max="8876" width="62.7109375" style="5" customWidth="1"/>
    <col min="8877" max="8877" width="14.42578125" style="5" customWidth="1"/>
    <col min="8878" max="8878" width="13.7109375" style="5" customWidth="1"/>
    <col min="8879" max="8879" width="14.5703125" style="5" customWidth="1"/>
    <col min="8880" max="8880" width="14" style="5" customWidth="1"/>
    <col min="8881" max="8882" width="13.42578125" style="5" bestFit="1" customWidth="1"/>
    <col min="8883" max="8883" width="15.42578125" style="5" customWidth="1"/>
    <col min="8884" max="8884" width="13.42578125" style="5" bestFit="1" customWidth="1"/>
    <col min="8885" max="8885" width="14" style="5" customWidth="1"/>
    <col min="8886" max="8886" width="18.5703125" style="5" customWidth="1"/>
    <col min="8887" max="8887" width="8.140625" style="5" bestFit="1" customWidth="1"/>
    <col min="8888" max="9130" width="9.140625" style="5"/>
    <col min="9131" max="9131" width="7.85546875" style="5" customWidth="1"/>
    <col min="9132" max="9132" width="62.7109375" style="5" customWidth="1"/>
    <col min="9133" max="9133" width="14.42578125" style="5" customWidth="1"/>
    <col min="9134" max="9134" width="13.7109375" style="5" customWidth="1"/>
    <col min="9135" max="9135" width="14.5703125" style="5" customWidth="1"/>
    <col min="9136" max="9136" width="14" style="5" customWidth="1"/>
    <col min="9137" max="9138" width="13.42578125" style="5" bestFit="1" customWidth="1"/>
    <col min="9139" max="9139" width="15.42578125" style="5" customWidth="1"/>
    <col min="9140" max="9140" width="13.42578125" style="5" bestFit="1" customWidth="1"/>
    <col min="9141" max="9141" width="14" style="5" customWidth="1"/>
    <col min="9142" max="9142" width="18.5703125" style="5" customWidth="1"/>
    <col min="9143" max="9143" width="8.140625" style="5" bestFit="1" customWidth="1"/>
    <col min="9144" max="9386" width="9.140625" style="5"/>
    <col min="9387" max="9387" width="7.85546875" style="5" customWidth="1"/>
    <col min="9388" max="9388" width="62.7109375" style="5" customWidth="1"/>
    <col min="9389" max="9389" width="14.42578125" style="5" customWidth="1"/>
    <col min="9390" max="9390" width="13.7109375" style="5" customWidth="1"/>
    <col min="9391" max="9391" width="14.5703125" style="5" customWidth="1"/>
    <col min="9392" max="9392" width="14" style="5" customWidth="1"/>
    <col min="9393" max="9394" width="13.42578125" style="5" bestFit="1" customWidth="1"/>
    <col min="9395" max="9395" width="15.42578125" style="5" customWidth="1"/>
    <col min="9396" max="9396" width="13.42578125" style="5" bestFit="1" customWidth="1"/>
    <col min="9397" max="9397" width="14" style="5" customWidth="1"/>
    <col min="9398" max="9398" width="18.5703125" style="5" customWidth="1"/>
    <col min="9399" max="9399" width="8.140625" style="5" bestFit="1" customWidth="1"/>
    <col min="9400" max="9642" width="9.140625" style="5"/>
    <col min="9643" max="9643" width="7.85546875" style="5" customWidth="1"/>
    <col min="9644" max="9644" width="62.7109375" style="5" customWidth="1"/>
    <col min="9645" max="9645" width="14.42578125" style="5" customWidth="1"/>
    <col min="9646" max="9646" width="13.7109375" style="5" customWidth="1"/>
    <col min="9647" max="9647" width="14.5703125" style="5" customWidth="1"/>
    <col min="9648" max="9648" width="14" style="5" customWidth="1"/>
    <col min="9649" max="9650" width="13.42578125" style="5" bestFit="1" customWidth="1"/>
    <col min="9651" max="9651" width="15.42578125" style="5" customWidth="1"/>
    <col min="9652" max="9652" width="13.42578125" style="5" bestFit="1" customWidth="1"/>
    <col min="9653" max="9653" width="14" style="5" customWidth="1"/>
    <col min="9654" max="9654" width="18.5703125" style="5" customWidth="1"/>
    <col min="9655" max="9655" width="8.140625" style="5" bestFit="1" customWidth="1"/>
    <col min="9656" max="9898" width="9.140625" style="5"/>
    <col min="9899" max="9899" width="7.85546875" style="5" customWidth="1"/>
    <col min="9900" max="9900" width="62.7109375" style="5" customWidth="1"/>
    <col min="9901" max="9901" width="14.42578125" style="5" customWidth="1"/>
    <col min="9902" max="9902" width="13.7109375" style="5" customWidth="1"/>
    <col min="9903" max="9903" width="14.5703125" style="5" customWidth="1"/>
    <col min="9904" max="9904" width="14" style="5" customWidth="1"/>
    <col min="9905" max="9906" width="13.42578125" style="5" bestFit="1" customWidth="1"/>
    <col min="9907" max="9907" width="15.42578125" style="5" customWidth="1"/>
    <col min="9908" max="9908" width="13.42578125" style="5" bestFit="1" customWidth="1"/>
    <col min="9909" max="9909" width="14" style="5" customWidth="1"/>
    <col min="9910" max="9910" width="18.5703125" style="5" customWidth="1"/>
    <col min="9911" max="9911" width="8.140625" style="5" bestFit="1" customWidth="1"/>
    <col min="9912" max="10154" width="9.140625" style="5"/>
    <col min="10155" max="10155" width="7.85546875" style="5" customWidth="1"/>
    <col min="10156" max="10156" width="62.7109375" style="5" customWidth="1"/>
    <col min="10157" max="10157" width="14.42578125" style="5" customWidth="1"/>
    <col min="10158" max="10158" width="13.7109375" style="5" customWidth="1"/>
    <col min="10159" max="10159" width="14.5703125" style="5" customWidth="1"/>
    <col min="10160" max="10160" width="14" style="5" customWidth="1"/>
    <col min="10161" max="10162" width="13.42578125" style="5" bestFit="1" customWidth="1"/>
    <col min="10163" max="10163" width="15.42578125" style="5" customWidth="1"/>
    <col min="10164" max="10164" width="13.42578125" style="5" bestFit="1" customWidth="1"/>
    <col min="10165" max="10165" width="14" style="5" customWidth="1"/>
    <col min="10166" max="10166" width="18.5703125" style="5" customWidth="1"/>
    <col min="10167" max="10167" width="8.140625" style="5" bestFit="1" customWidth="1"/>
    <col min="10168" max="10410" width="9.140625" style="5"/>
    <col min="10411" max="10411" width="7.85546875" style="5" customWidth="1"/>
    <col min="10412" max="10412" width="62.7109375" style="5" customWidth="1"/>
    <col min="10413" max="10413" width="14.42578125" style="5" customWidth="1"/>
    <col min="10414" max="10414" width="13.7109375" style="5" customWidth="1"/>
    <col min="10415" max="10415" width="14.5703125" style="5" customWidth="1"/>
    <col min="10416" max="10416" width="14" style="5" customWidth="1"/>
    <col min="10417" max="10418" width="13.42578125" style="5" bestFit="1" customWidth="1"/>
    <col min="10419" max="10419" width="15.42578125" style="5" customWidth="1"/>
    <col min="10420" max="10420" width="13.42578125" style="5" bestFit="1" customWidth="1"/>
    <col min="10421" max="10421" width="14" style="5" customWidth="1"/>
    <col min="10422" max="10422" width="18.5703125" style="5" customWidth="1"/>
    <col min="10423" max="10423" width="8.140625" style="5" bestFit="1" customWidth="1"/>
    <col min="10424" max="10666" width="9.140625" style="5"/>
    <col min="10667" max="10667" width="7.85546875" style="5" customWidth="1"/>
    <col min="10668" max="10668" width="62.7109375" style="5" customWidth="1"/>
    <col min="10669" max="10669" width="14.42578125" style="5" customWidth="1"/>
    <col min="10670" max="10670" width="13.7109375" style="5" customWidth="1"/>
    <col min="10671" max="10671" width="14.5703125" style="5" customWidth="1"/>
    <col min="10672" max="10672" width="14" style="5" customWidth="1"/>
    <col min="10673" max="10674" width="13.42578125" style="5" bestFit="1" customWidth="1"/>
    <col min="10675" max="10675" width="15.42578125" style="5" customWidth="1"/>
    <col min="10676" max="10676" width="13.42578125" style="5" bestFit="1" customWidth="1"/>
    <col min="10677" max="10677" width="14" style="5" customWidth="1"/>
    <col min="10678" max="10678" width="18.5703125" style="5" customWidth="1"/>
    <col min="10679" max="10679" width="8.140625" style="5" bestFit="1" customWidth="1"/>
    <col min="10680" max="10922" width="9.140625" style="5"/>
    <col min="10923" max="10923" width="7.85546875" style="5" customWidth="1"/>
    <col min="10924" max="10924" width="62.7109375" style="5" customWidth="1"/>
    <col min="10925" max="10925" width="14.42578125" style="5" customWidth="1"/>
    <col min="10926" max="10926" width="13.7109375" style="5" customWidth="1"/>
    <col min="10927" max="10927" width="14.5703125" style="5" customWidth="1"/>
    <col min="10928" max="10928" width="14" style="5" customWidth="1"/>
    <col min="10929" max="10930" width="13.42578125" style="5" bestFit="1" customWidth="1"/>
    <col min="10931" max="10931" width="15.42578125" style="5" customWidth="1"/>
    <col min="10932" max="10932" width="13.42578125" style="5" bestFit="1" customWidth="1"/>
    <col min="10933" max="10933" width="14" style="5" customWidth="1"/>
    <col min="10934" max="10934" width="18.5703125" style="5" customWidth="1"/>
    <col min="10935" max="10935" width="8.140625" style="5" bestFit="1" customWidth="1"/>
    <col min="10936" max="11178" width="9.140625" style="5"/>
    <col min="11179" max="11179" width="7.85546875" style="5" customWidth="1"/>
    <col min="11180" max="11180" width="62.7109375" style="5" customWidth="1"/>
    <col min="11181" max="11181" width="14.42578125" style="5" customWidth="1"/>
    <col min="11182" max="11182" width="13.7109375" style="5" customWidth="1"/>
    <col min="11183" max="11183" width="14.5703125" style="5" customWidth="1"/>
    <col min="11184" max="11184" width="14" style="5" customWidth="1"/>
    <col min="11185" max="11186" width="13.42578125" style="5" bestFit="1" customWidth="1"/>
    <col min="11187" max="11187" width="15.42578125" style="5" customWidth="1"/>
    <col min="11188" max="11188" width="13.42578125" style="5" bestFit="1" customWidth="1"/>
    <col min="11189" max="11189" width="14" style="5" customWidth="1"/>
    <col min="11190" max="11190" width="18.5703125" style="5" customWidth="1"/>
    <col min="11191" max="11191" width="8.140625" style="5" bestFit="1" customWidth="1"/>
    <col min="11192" max="11434" width="9.140625" style="5"/>
    <col min="11435" max="11435" width="7.85546875" style="5" customWidth="1"/>
    <col min="11436" max="11436" width="62.7109375" style="5" customWidth="1"/>
    <col min="11437" max="11437" width="14.42578125" style="5" customWidth="1"/>
    <col min="11438" max="11438" width="13.7109375" style="5" customWidth="1"/>
    <col min="11439" max="11439" width="14.5703125" style="5" customWidth="1"/>
    <col min="11440" max="11440" width="14" style="5" customWidth="1"/>
    <col min="11441" max="11442" width="13.42578125" style="5" bestFit="1" customWidth="1"/>
    <col min="11443" max="11443" width="15.42578125" style="5" customWidth="1"/>
    <col min="11444" max="11444" width="13.42578125" style="5" bestFit="1" customWidth="1"/>
    <col min="11445" max="11445" width="14" style="5" customWidth="1"/>
    <col min="11446" max="11446" width="18.5703125" style="5" customWidth="1"/>
    <col min="11447" max="11447" width="8.140625" style="5" bestFit="1" customWidth="1"/>
    <col min="11448" max="11690" width="9.140625" style="5"/>
    <col min="11691" max="11691" width="7.85546875" style="5" customWidth="1"/>
    <col min="11692" max="11692" width="62.7109375" style="5" customWidth="1"/>
    <col min="11693" max="11693" width="14.42578125" style="5" customWidth="1"/>
    <col min="11694" max="11694" width="13.7109375" style="5" customWidth="1"/>
    <col min="11695" max="11695" width="14.5703125" style="5" customWidth="1"/>
    <col min="11696" max="11696" width="14" style="5" customWidth="1"/>
    <col min="11697" max="11698" width="13.42578125" style="5" bestFit="1" customWidth="1"/>
    <col min="11699" max="11699" width="15.42578125" style="5" customWidth="1"/>
    <col min="11700" max="11700" width="13.42578125" style="5" bestFit="1" customWidth="1"/>
    <col min="11701" max="11701" width="14" style="5" customWidth="1"/>
    <col min="11702" max="11702" width="18.5703125" style="5" customWidth="1"/>
    <col min="11703" max="11703" width="8.140625" style="5" bestFit="1" customWidth="1"/>
    <col min="11704" max="11946" width="9.140625" style="5"/>
    <col min="11947" max="11947" width="7.85546875" style="5" customWidth="1"/>
    <col min="11948" max="11948" width="62.7109375" style="5" customWidth="1"/>
    <col min="11949" max="11949" width="14.42578125" style="5" customWidth="1"/>
    <col min="11950" max="11950" width="13.7109375" style="5" customWidth="1"/>
    <col min="11951" max="11951" width="14.5703125" style="5" customWidth="1"/>
    <col min="11952" max="11952" width="14" style="5" customWidth="1"/>
    <col min="11953" max="11954" width="13.42578125" style="5" bestFit="1" customWidth="1"/>
    <col min="11955" max="11955" width="15.42578125" style="5" customWidth="1"/>
    <col min="11956" max="11956" width="13.42578125" style="5" bestFit="1" customWidth="1"/>
    <col min="11957" max="11957" width="14" style="5" customWidth="1"/>
    <col min="11958" max="11958" width="18.5703125" style="5" customWidth="1"/>
    <col min="11959" max="11959" width="8.140625" style="5" bestFit="1" customWidth="1"/>
    <col min="11960" max="12202" width="9.140625" style="5"/>
    <col min="12203" max="12203" width="7.85546875" style="5" customWidth="1"/>
    <col min="12204" max="12204" width="62.7109375" style="5" customWidth="1"/>
    <col min="12205" max="12205" width="14.42578125" style="5" customWidth="1"/>
    <col min="12206" max="12206" width="13.7109375" style="5" customWidth="1"/>
    <col min="12207" max="12207" width="14.5703125" style="5" customWidth="1"/>
    <col min="12208" max="12208" width="14" style="5" customWidth="1"/>
    <col min="12209" max="12210" width="13.42578125" style="5" bestFit="1" customWidth="1"/>
    <col min="12211" max="12211" width="15.42578125" style="5" customWidth="1"/>
    <col min="12212" max="12212" width="13.42578125" style="5" bestFit="1" customWidth="1"/>
    <col min="12213" max="12213" width="14" style="5" customWidth="1"/>
    <col min="12214" max="12214" width="18.5703125" style="5" customWidth="1"/>
    <col min="12215" max="12215" width="8.140625" style="5" bestFit="1" customWidth="1"/>
    <col min="12216" max="12458" width="9.140625" style="5"/>
    <col min="12459" max="12459" width="7.85546875" style="5" customWidth="1"/>
    <col min="12460" max="12460" width="62.7109375" style="5" customWidth="1"/>
    <col min="12461" max="12461" width="14.42578125" style="5" customWidth="1"/>
    <col min="12462" max="12462" width="13.7109375" style="5" customWidth="1"/>
    <col min="12463" max="12463" width="14.5703125" style="5" customWidth="1"/>
    <col min="12464" max="12464" width="14" style="5" customWidth="1"/>
    <col min="12465" max="12466" width="13.42578125" style="5" bestFit="1" customWidth="1"/>
    <col min="12467" max="12467" width="15.42578125" style="5" customWidth="1"/>
    <col min="12468" max="12468" width="13.42578125" style="5" bestFit="1" customWidth="1"/>
    <col min="12469" max="12469" width="14" style="5" customWidth="1"/>
    <col min="12470" max="12470" width="18.5703125" style="5" customWidth="1"/>
    <col min="12471" max="12471" width="8.140625" style="5" bestFit="1" customWidth="1"/>
    <col min="12472" max="12714" width="9.140625" style="5"/>
    <col min="12715" max="12715" width="7.85546875" style="5" customWidth="1"/>
    <col min="12716" max="12716" width="62.7109375" style="5" customWidth="1"/>
    <col min="12717" max="12717" width="14.42578125" style="5" customWidth="1"/>
    <col min="12718" max="12718" width="13.7109375" style="5" customWidth="1"/>
    <col min="12719" max="12719" width="14.5703125" style="5" customWidth="1"/>
    <col min="12720" max="12720" width="14" style="5" customWidth="1"/>
    <col min="12721" max="12722" width="13.42578125" style="5" bestFit="1" customWidth="1"/>
    <col min="12723" max="12723" width="15.42578125" style="5" customWidth="1"/>
    <col min="12724" max="12724" width="13.42578125" style="5" bestFit="1" customWidth="1"/>
    <col min="12725" max="12725" width="14" style="5" customWidth="1"/>
    <col min="12726" max="12726" width="18.5703125" style="5" customWidth="1"/>
    <col min="12727" max="12727" width="8.140625" style="5" bestFit="1" customWidth="1"/>
    <col min="12728" max="12970" width="9.140625" style="5"/>
    <col min="12971" max="12971" width="7.85546875" style="5" customWidth="1"/>
    <col min="12972" max="12972" width="62.7109375" style="5" customWidth="1"/>
    <col min="12973" max="12973" width="14.42578125" style="5" customWidth="1"/>
    <col min="12974" max="12974" width="13.7109375" style="5" customWidth="1"/>
    <col min="12975" max="12975" width="14.5703125" style="5" customWidth="1"/>
    <col min="12976" max="12976" width="14" style="5" customWidth="1"/>
    <col min="12977" max="12978" width="13.42578125" style="5" bestFit="1" customWidth="1"/>
    <col min="12979" max="12979" width="15.42578125" style="5" customWidth="1"/>
    <col min="12980" max="12980" width="13.42578125" style="5" bestFit="1" customWidth="1"/>
    <col min="12981" max="12981" width="14" style="5" customWidth="1"/>
    <col min="12982" max="12982" width="18.5703125" style="5" customWidth="1"/>
    <col min="12983" max="12983" width="8.140625" style="5" bestFit="1" customWidth="1"/>
    <col min="12984" max="13226" width="9.140625" style="5"/>
    <col min="13227" max="13227" width="7.85546875" style="5" customWidth="1"/>
    <col min="13228" max="13228" width="62.7109375" style="5" customWidth="1"/>
    <col min="13229" max="13229" width="14.42578125" style="5" customWidth="1"/>
    <col min="13230" max="13230" width="13.7109375" style="5" customWidth="1"/>
    <col min="13231" max="13231" width="14.5703125" style="5" customWidth="1"/>
    <col min="13232" max="13232" width="14" style="5" customWidth="1"/>
    <col min="13233" max="13234" width="13.42578125" style="5" bestFit="1" customWidth="1"/>
    <col min="13235" max="13235" width="15.42578125" style="5" customWidth="1"/>
    <col min="13236" max="13236" width="13.42578125" style="5" bestFit="1" customWidth="1"/>
    <col min="13237" max="13237" width="14" style="5" customWidth="1"/>
    <col min="13238" max="13238" width="18.5703125" style="5" customWidth="1"/>
    <col min="13239" max="13239" width="8.140625" style="5" bestFit="1" customWidth="1"/>
    <col min="13240" max="13482" width="9.140625" style="5"/>
    <col min="13483" max="13483" width="7.85546875" style="5" customWidth="1"/>
    <col min="13484" max="13484" width="62.7109375" style="5" customWidth="1"/>
    <col min="13485" max="13485" width="14.42578125" style="5" customWidth="1"/>
    <col min="13486" max="13486" width="13.7109375" style="5" customWidth="1"/>
    <col min="13487" max="13487" width="14.5703125" style="5" customWidth="1"/>
    <col min="13488" max="13488" width="14" style="5" customWidth="1"/>
    <col min="13489" max="13490" width="13.42578125" style="5" bestFit="1" customWidth="1"/>
    <col min="13491" max="13491" width="15.42578125" style="5" customWidth="1"/>
    <col min="13492" max="13492" width="13.42578125" style="5" bestFit="1" customWidth="1"/>
    <col min="13493" max="13493" width="14" style="5" customWidth="1"/>
    <col min="13494" max="13494" width="18.5703125" style="5" customWidth="1"/>
    <col min="13495" max="13495" width="8.140625" style="5" bestFit="1" customWidth="1"/>
    <col min="13496" max="13738" width="9.140625" style="5"/>
    <col min="13739" max="13739" width="7.85546875" style="5" customWidth="1"/>
    <col min="13740" max="13740" width="62.7109375" style="5" customWidth="1"/>
    <col min="13741" max="13741" width="14.42578125" style="5" customWidth="1"/>
    <col min="13742" max="13742" width="13.7109375" style="5" customWidth="1"/>
    <col min="13743" max="13743" width="14.5703125" style="5" customWidth="1"/>
    <col min="13744" max="13744" width="14" style="5" customWidth="1"/>
    <col min="13745" max="13746" width="13.42578125" style="5" bestFit="1" customWidth="1"/>
    <col min="13747" max="13747" width="15.42578125" style="5" customWidth="1"/>
    <col min="13748" max="13748" width="13.42578125" style="5" bestFit="1" customWidth="1"/>
    <col min="13749" max="13749" width="14" style="5" customWidth="1"/>
    <col min="13750" max="13750" width="18.5703125" style="5" customWidth="1"/>
    <col min="13751" max="13751" width="8.140625" style="5" bestFit="1" customWidth="1"/>
    <col min="13752" max="13994" width="9.140625" style="5"/>
    <col min="13995" max="13995" width="7.85546875" style="5" customWidth="1"/>
    <col min="13996" max="13996" width="62.7109375" style="5" customWidth="1"/>
    <col min="13997" max="13997" width="14.42578125" style="5" customWidth="1"/>
    <col min="13998" max="13998" width="13.7109375" style="5" customWidth="1"/>
    <col min="13999" max="13999" width="14.5703125" style="5" customWidth="1"/>
    <col min="14000" max="14000" width="14" style="5" customWidth="1"/>
    <col min="14001" max="14002" width="13.42578125" style="5" bestFit="1" customWidth="1"/>
    <col min="14003" max="14003" width="15.42578125" style="5" customWidth="1"/>
    <col min="14004" max="14004" width="13.42578125" style="5" bestFit="1" customWidth="1"/>
    <col min="14005" max="14005" width="14" style="5" customWidth="1"/>
    <col min="14006" max="14006" width="18.5703125" style="5" customWidth="1"/>
    <col min="14007" max="14007" width="8.140625" style="5" bestFit="1" customWidth="1"/>
    <col min="14008" max="14250" width="9.140625" style="5"/>
    <col min="14251" max="14251" width="7.85546875" style="5" customWidth="1"/>
    <col min="14252" max="14252" width="62.7109375" style="5" customWidth="1"/>
    <col min="14253" max="14253" width="14.42578125" style="5" customWidth="1"/>
    <col min="14254" max="14254" width="13.7109375" style="5" customWidth="1"/>
    <col min="14255" max="14255" width="14.5703125" style="5" customWidth="1"/>
    <col min="14256" max="14256" width="14" style="5" customWidth="1"/>
    <col min="14257" max="14258" width="13.42578125" style="5" bestFit="1" customWidth="1"/>
    <col min="14259" max="14259" width="15.42578125" style="5" customWidth="1"/>
    <col min="14260" max="14260" width="13.42578125" style="5" bestFit="1" customWidth="1"/>
    <col min="14261" max="14261" width="14" style="5" customWidth="1"/>
    <col min="14262" max="14262" width="18.5703125" style="5" customWidth="1"/>
    <col min="14263" max="14263" width="8.140625" style="5" bestFit="1" customWidth="1"/>
    <col min="14264" max="14506" width="9.140625" style="5"/>
    <col min="14507" max="14507" width="7.85546875" style="5" customWidth="1"/>
    <col min="14508" max="14508" width="62.7109375" style="5" customWidth="1"/>
    <col min="14509" max="14509" width="14.42578125" style="5" customWidth="1"/>
    <col min="14510" max="14510" width="13.7109375" style="5" customWidth="1"/>
    <col min="14511" max="14511" width="14.5703125" style="5" customWidth="1"/>
    <col min="14512" max="14512" width="14" style="5" customWidth="1"/>
    <col min="14513" max="14514" width="13.42578125" style="5" bestFit="1" customWidth="1"/>
    <col min="14515" max="14515" width="15.42578125" style="5" customWidth="1"/>
    <col min="14516" max="14516" width="13.42578125" style="5" bestFit="1" customWidth="1"/>
    <col min="14517" max="14517" width="14" style="5" customWidth="1"/>
    <col min="14518" max="14518" width="18.5703125" style="5" customWidth="1"/>
    <col min="14519" max="14519" width="8.140625" style="5" bestFit="1" customWidth="1"/>
    <col min="14520" max="14762" width="9.140625" style="5"/>
    <col min="14763" max="14763" width="7.85546875" style="5" customWidth="1"/>
    <col min="14764" max="14764" width="62.7109375" style="5" customWidth="1"/>
    <col min="14765" max="14765" width="14.42578125" style="5" customWidth="1"/>
    <col min="14766" max="14766" width="13.7109375" style="5" customWidth="1"/>
    <col min="14767" max="14767" width="14.5703125" style="5" customWidth="1"/>
    <col min="14768" max="14768" width="14" style="5" customWidth="1"/>
    <col min="14769" max="14770" width="13.42578125" style="5" bestFit="1" customWidth="1"/>
    <col min="14771" max="14771" width="15.42578125" style="5" customWidth="1"/>
    <col min="14772" max="14772" width="13.42578125" style="5" bestFit="1" customWidth="1"/>
    <col min="14773" max="14773" width="14" style="5" customWidth="1"/>
    <col min="14774" max="14774" width="18.5703125" style="5" customWidth="1"/>
    <col min="14775" max="14775" width="8.140625" style="5" bestFit="1" customWidth="1"/>
    <col min="14776" max="15018" width="9.140625" style="5"/>
    <col min="15019" max="15019" width="7.85546875" style="5" customWidth="1"/>
    <col min="15020" max="15020" width="62.7109375" style="5" customWidth="1"/>
    <col min="15021" max="15021" width="14.42578125" style="5" customWidth="1"/>
    <col min="15022" max="15022" width="13.7109375" style="5" customWidth="1"/>
    <col min="15023" max="15023" width="14.5703125" style="5" customWidth="1"/>
    <col min="15024" max="15024" width="14" style="5" customWidth="1"/>
    <col min="15025" max="15026" width="13.42578125" style="5" bestFit="1" customWidth="1"/>
    <col min="15027" max="15027" width="15.42578125" style="5" customWidth="1"/>
    <col min="15028" max="15028" width="13.42578125" style="5" bestFit="1" customWidth="1"/>
    <col min="15029" max="15029" width="14" style="5" customWidth="1"/>
    <col min="15030" max="15030" width="18.5703125" style="5" customWidth="1"/>
    <col min="15031" max="15031" width="8.140625" style="5" bestFit="1" customWidth="1"/>
    <col min="15032" max="15274" width="9.140625" style="5"/>
    <col min="15275" max="15275" width="7.85546875" style="5" customWidth="1"/>
    <col min="15276" max="15276" width="62.7109375" style="5" customWidth="1"/>
    <col min="15277" max="15277" width="14.42578125" style="5" customWidth="1"/>
    <col min="15278" max="15278" width="13.7109375" style="5" customWidth="1"/>
    <col min="15279" max="15279" width="14.5703125" style="5" customWidth="1"/>
    <col min="15280" max="15280" width="14" style="5" customWidth="1"/>
    <col min="15281" max="15282" width="13.42578125" style="5" bestFit="1" customWidth="1"/>
    <col min="15283" max="15283" width="15.42578125" style="5" customWidth="1"/>
    <col min="15284" max="15284" width="13.42578125" style="5" bestFit="1" customWidth="1"/>
    <col min="15285" max="15285" width="14" style="5" customWidth="1"/>
    <col min="15286" max="15286" width="18.5703125" style="5" customWidth="1"/>
    <col min="15287" max="15287" width="8.140625" style="5" bestFit="1" customWidth="1"/>
    <col min="15288" max="15530" width="9.140625" style="5"/>
    <col min="15531" max="15531" width="7.85546875" style="5" customWidth="1"/>
    <col min="15532" max="15532" width="62.7109375" style="5" customWidth="1"/>
    <col min="15533" max="15533" width="14.42578125" style="5" customWidth="1"/>
    <col min="15534" max="15534" width="13.7109375" style="5" customWidth="1"/>
    <col min="15535" max="15535" width="14.5703125" style="5" customWidth="1"/>
    <col min="15536" max="15536" width="14" style="5" customWidth="1"/>
    <col min="15537" max="15538" width="13.42578125" style="5" bestFit="1" customWidth="1"/>
    <col min="15539" max="15539" width="15.42578125" style="5" customWidth="1"/>
    <col min="15540" max="15540" width="13.42578125" style="5" bestFit="1" customWidth="1"/>
    <col min="15541" max="15541" width="14" style="5" customWidth="1"/>
    <col min="15542" max="15542" width="18.5703125" style="5" customWidth="1"/>
    <col min="15543" max="15543" width="8.140625" style="5" bestFit="1" customWidth="1"/>
    <col min="15544" max="15786" width="9.140625" style="5"/>
    <col min="15787" max="15787" width="7.85546875" style="5" customWidth="1"/>
    <col min="15788" max="15788" width="62.7109375" style="5" customWidth="1"/>
    <col min="15789" max="15789" width="14.42578125" style="5" customWidth="1"/>
    <col min="15790" max="15790" width="13.7109375" style="5" customWidth="1"/>
    <col min="15791" max="15791" width="14.5703125" style="5" customWidth="1"/>
    <col min="15792" max="15792" width="14" style="5" customWidth="1"/>
    <col min="15793" max="15794" width="13.42578125" style="5" bestFit="1" customWidth="1"/>
    <col min="15795" max="15795" width="15.42578125" style="5" customWidth="1"/>
    <col min="15796" max="15796" width="13.42578125" style="5" bestFit="1" customWidth="1"/>
    <col min="15797" max="15797" width="14" style="5" customWidth="1"/>
    <col min="15798" max="15798" width="18.5703125" style="5" customWidth="1"/>
    <col min="15799" max="15799" width="8.140625" style="5" bestFit="1" customWidth="1"/>
    <col min="15800" max="16042" width="9.140625" style="5"/>
    <col min="16043" max="16043" width="7.85546875" style="5" customWidth="1"/>
    <col min="16044" max="16044" width="62.7109375" style="5" customWidth="1"/>
    <col min="16045" max="16045" width="14.42578125" style="5" customWidth="1"/>
    <col min="16046" max="16046" width="13.7109375" style="5" customWidth="1"/>
    <col min="16047" max="16047" width="14.5703125" style="5" customWidth="1"/>
    <col min="16048" max="16048" width="14" style="5" customWidth="1"/>
    <col min="16049" max="16050" width="13.42578125" style="5" bestFit="1" customWidth="1"/>
    <col min="16051" max="16051" width="15.42578125" style="5" customWidth="1"/>
    <col min="16052" max="16052" width="13.42578125" style="5" bestFit="1" customWidth="1"/>
    <col min="16053" max="16053" width="14" style="5" customWidth="1"/>
    <col min="16054" max="16054" width="18.5703125" style="5" customWidth="1"/>
    <col min="16055" max="16055" width="8.140625" style="5" bestFit="1" customWidth="1"/>
    <col min="16056" max="16384" width="9.140625" style="5"/>
  </cols>
  <sheetData>
    <row r="1" spans="1:12" x14ac:dyDescent="0.25">
      <c r="I1" s="50" t="s">
        <v>54</v>
      </c>
      <c r="J1" s="50"/>
      <c r="K1" s="50"/>
    </row>
    <row r="2" spans="1:12" ht="16.5" customHeight="1" x14ac:dyDescent="0.25">
      <c r="H2" s="51" t="s">
        <v>51</v>
      </c>
      <c r="I2" s="51"/>
      <c r="J2" s="51"/>
      <c r="K2" s="51"/>
    </row>
    <row r="3" spans="1:12" ht="15.75" customHeight="1" x14ac:dyDescent="0.25">
      <c r="H3" s="51" t="s">
        <v>53</v>
      </c>
      <c r="I3" s="51"/>
      <c r="J3" s="51"/>
      <c r="K3" s="51"/>
    </row>
    <row r="4" spans="1:12" x14ac:dyDescent="0.25">
      <c r="H4" s="51"/>
      <c r="I4" s="51"/>
      <c r="J4" s="51"/>
      <c r="K4" s="51"/>
    </row>
    <row r="5" spans="1:12" ht="15.75" customHeight="1" x14ac:dyDescent="0.25">
      <c r="H5" s="51"/>
      <c r="I5" s="51"/>
      <c r="J5" s="51"/>
      <c r="K5" s="51"/>
    </row>
    <row r="7" spans="1:12" x14ac:dyDescent="0.25">
      <c r="H7" s="4"/>
      <c r="I7" s="52" t="s">
        <v>52</v>
      </c>
      <c r="J7" s="52"/>
      <c r="K7" s="52"/>
    </row>
    <row r="8" spans="1:12" x14ac:dyDescent="0.25">
      <c r="H8" s="52" t="s">
        <v>48</v>
      </c>
      <c r="I8" s="52"/>
      <c r="J8" s="52"/>
      <c r="K8" s="52"/>
    </row>
    <row r="9" spans="1:12" x14ac:dyDescent="0.25">
      <c r="H9" s="4"/>
      <c r="I9" s="52" t="s">
        <v>50</v>
      </c>
      <c r="J9" s="52"/>
      <c r="K9" s="52"/>
    </row>
    <row r="10" spans="1:12" x14ac:dyDescent="0.25">
      <c r="H10" s="4"/>
      <c r="I10" s="6"/>
      <c r="J10" s="6"/>
      <c r="K10" s="6"/>
    </row>
    <row r="11" spans="1:12" x14ac:dyDescent="0.25">
      <c r="A11" s="49" t="s">
        <v>49</v>
      </c>
      <c r="B11" s="49"/>
      <c r="C11" s="49"/>
      <c r="D11" s="49"/>
      <c r="E11" s="49"/>
      <c r="F11" s="49"/>
      <c r="G11" s="49"/>
      <c r="H11" s="49"/>
      <c r="I11" s="49"/>
      <c r="J11" s="49"/>
      <c r="K11" s="49"/>
    </row>
    <row r="12" spans="1:12" ht="16.5" thickBot="1" x14ac:dyDescent="0.3">
      <c r="A12" s="5"/>
      <c r="B12" s="7"/>
      <c r="E12" s="8"/>
      <c r="J12" s="9"/>
      <c r="K12" s="9" t="s">
        <v>0</v>
      </c>
    </row>
    <row r="13" spans="1:12" s="28" customFormat="1" ht="32.25" thickBot="1" x14ac:dyDescent="0.3">
      <c r="A13" s="22" t="s">
        <v>1</v>
      </c>
      <c r="B13" s="23" t="s">
        <v>2</v>
      </c>
      <c r="C13" s="24" t="s">
        <v>3</v>
      </c>
      <c r="D13" s="24" t="s">
        <v>4</v>
      </c>
      <c r="E13" s="24" t="s">
        <v>5</v>
      </c>
      <c r="F13" s="24" t="s">
        <v>6</v>
      </c>
      <c r="G13" s="24" t="s">
        <v>7</v>
      </c>
      <c r="H13" s="24" t="s">
        <v>8</v>
      </c>
      <c r="I13" s="24" t="s">
        <v>9</v>
      </c>
      <c r="J13" s="24" t="s">
        <v>10</v>
      </c>
      <c r="K13" s="25" t="s">
        <v>11</v>
      </c>
    </row>
    <row r="14" spans="1:12" x14ac:dyDescent="0.25">
      <c r="A14" s="43">
        <v>1000000</v>
      </c>
      <c r="B14" s="29" t="s">
        <v>12</v>
      </c>
      <c r="C14" s="30">
        <f t="shared" ref="C14:J14" si="0">SUM(C15+C23+C26+C28+C36+C38)</f>
        <v>338082919</v>
      </c>
      <c r="D14" s="30">
        <f t="shared" si="0"/>
        <v>35841751</v>
      </c>
      <c r="E14" s="30">
        <f t="shared" si="0"/>
        <v>212561386</v>
      </c>
      <c r="F14" s="30">
        <f t="shared" si="0"/>
        <v>209491032</v>
      </c>
      <c r="G14" s="30">
        <f t="shared" si="0"/>
        <v>89164298</v>
      </c>
      <c r="H14" s="30">
        <f t="shared" si="0"/>
        <v>118572753</v>
      </c>
      <c r="I14" s="30">
        <f t="shared" si="0"/>
        <v>55886510</v>
      </c>
      <c r="J14" s="30">
        <f t="shared" si="0"/>
        <v>33708182</v>
      </c>
      <c r="K14" s="31">
        <f>SUM(C14:J14)</f>
        <v>1093308831</v>
      </c>
      <c r="L14" s="10"/>
    </row>
    <row r="15" spans="1:12" x14ac:dyDescent="0.25">
      <c r="A15" s="42">
        <v>1010000</v>
      </c>
      <c r="B15" s="14" t="s">
        <v>13</v>
      </c>
      <c r="C15" s="12">
        <f t="shared" ref="C15:J15" si="1">SUM(C16:C21)</f>
        <v>305235769</v>
      </c>
      <c r="D15" s="12">
        <f t="shared" si="1"/>
        <v>26534593</v>
      </c>
      <c r="E15" s="12">
        <f t="shared" si="1"/>
        <v>192057013</v>
      </c>
      <c r="F15" s="12">
        <f t="shared" si="1"/>
        <v>179535243</v>
      </c>
      <c r="G15" s="12">
        <f t="shared" si="1"/>
        <v>74121614</v>
      </c>
      <c r="H15" s="12">
        <f t="shared" si="1"/>
        <v>86073620</v>
      </c>
      <c r="I15" s="12">
        <f t="shared" si="1"/>
        <v>38049192</v>
      </c>
      <c r="J15" s="12">
        <f t="shared" si="1"/>
        <v>24758139</v>
      </c>
      <c r="K15" s="20">
        <f>SUM(C15:J15)</f>
        <v>926365183</v>
      </c>
      <c r="L15" s="10"/>
    </row>
    <row r="16" spans="1:12" x14ac:dyDescent="0.25">
      <c r="A16" s="42">
        <v>1010100</v>
      </c>
      <c r="B16" s="13" t="s">
        <v>14</v>
      </c>
      <c r="C16" s="12"/>
      <c r="D16" s="12"/>
      <c r="E16" s="12"/>
      <c r="F16" s="12"/>
      <c r="G16" s="12"/>
      <c r="H16" s="12"/>
      <c r="I16" s="12"/>
      <c r="J16" s="12"/>
      <c r="K16" s="20">
        <f t="shared" ref="K16:K24" si="2">SUM(C16:J16)</f>
        <v>0</v>
      </c>
      <c r="L16" s="10"/>
    </row>
    <row r="17" spans="1:12" ht="47.25" x14ac:dyDescent="0.25">
      <c r="A17" s="42">
        <v>1010200</v>
      </c>
      <c r="B17" s="13" t="s">
        <v>15</v>
      </c>
      <c r="C17" s="12">
        <v>91621400</v>
      </c>
      <c r="D17" s="12">
        <v>9465173</v>
      </c>
      <c r="E17" s="12">
        <v>92549706</v>
      </c>
      <c r="F17" s="12">
        <v>101276716</v>
      </c>
      <c r="G17" s="12">
        <f>42283387+498031</f>
        <v>42781418</v>
      </c>
      <c r="H17" s="12">
        <f>45820459+56315</f>
        <v>45876774</v>
      </c>
      <c r="I17" s="12">
        <f>17627595+183040</f>
        <v>17810635</v>
      </c>
      <c r="J17" s="12">
        <v>12936480</v>
      </c>
      <c r="K17" s="20">
        <f t="shared" si="2"/>
        <v>414318302</v>
      </c>
      <c r="L17" s="10"/>
    </row>
    <row r="18" spans="1:12" ht="47.25" x14ac:dyDescent="0.25">
      <c r="A18" s="42">
        <v>1010500</v>
      </c>
      <c r="B18" s="15" t="s">
        <v>16</v>
      </c>
      <c r="C18" s="12">
        <v>6633232</v>
      </c>
      <c r="D18" s="12">
        <v>503701</v>
      </c>
      <c r="E18" s="12">
        <v>4198737</v>
      </c>
      <c r="F18" s="12">
        <v>2460352</v>
      </c>
      <c r="G18" s="12">
        <v>1101006</v>
      </c>
      <c r="H18" s="12">
        <v>2954142</v>
      </c>
      <c r="I18" s="12">
        <v>967427</v>
      </c>
      <c r="J18" s="12">
        <v>667352</v>
      </c>
      <c r="K18" s="20">
        <f t="shared" si="2"/>
        <v>19485949</v>
      </c>
      <c r="L18" s="10"/>
    </row>
    <row r="19" spans="1:12" ht="63" x14ac:dyDescent="0.25">
      <c r="A19" s="42">
        <v>1010600</v>
      </c>
      <c r="B19" s="13" t="s">
        <v>17</v>
      </c>
      <c r="C19" s="12">
        <v>6231832</v>
      </c>
      <c r="D19" s="12">
        <v>14801</v>
      </c>
      <c r="E19" s="12">
        <v>5531464</v>
      </c>
      <c r="F19" s="12">
        <v>870951</v>
      </c>
      <c r="G19" s="12">
        <v>640377</v>
      </c>
      <c r="H19" s="12">
        <v>1389026</v>
      </c>
      <c r="I19" s="12">
        <v>83127</v>
      </c>
      <c r="J19" s="12">
        <v>27492</v>
      </c>
      <c r="K19" s="20">
        <f t="shared" si="2"/>
        <v>14789070</v>
      </c>
      <c r="L19" s="10"/>
    </row>
    <row r="20" spans="1:12" ht="63" x14ac:dyDescent="0.25">
      <c r="A20" s="42">
        <v>1010601</v>
      </c>
      <c r="B20" s="13" t="s">
        <v>18</v>
      </c>
      <c r="C20" s="12">
        <v>4795808</v>
      </c>
      <c r="D20" s="12">
        <v>5374</v>
      </c>
      <c r="E20" s="12">
        <v>3902444</v>
      </c>
      <c r="F20" s="12">
        <v>1050382</v>
      </c>
      <c r="G20" s="12">
        <v>906318</v>
      </c>
      <c r="H20" s="12">
        <v>2303937</v>
      </c>
      <c r="I20" s="12">
        <v>575386</v>
      </c>
      <c r="J20" s="12">
        <v>276992</v>
      </c>
      <c r="K20" s="20">
        <f t="shared" si="2"/>
        <v>13816641</v>
      </c>
      <c r="L20" s="10"/>
    </row>
    <row r="21" spans="1:12" x14ac:dyDescent="0.25">
      <c r="A21" s="42">
        <v>1010700</v>
      </c>
      <c r="B21" s="13" t="s">
        <v>19</v>
      </c>
      <c r="C21" s="12">
        <v>195953497</v>
      </c>
      <c r="D21" s="12">
        <v>16545544</v>
      </c>
      <c r="E21" s="12">
        <v>85874662</v>
      </c>
      <c r="F21" s="12">
        <f>73876842</f>
        <v>73876842</v>
      </c>
      <c r="G21" s="12">
        <v>28692495</v>
      </c>
      <c r="H21" s="12">
        <v>33549741</v>
      </c>
      <c r="I21" s="12">
        <v>18612617</v>
      </c>
      <c r="J21" s="12">
        <v>10849823</v>
      </c>
      <c r="K21" s="20">
        <f t="shared" si="2"/>
        <v>463955221</v>
      </c>
      <c r="L21" s="10"/>
    </row>
    <row r="22" spans="1:12" x14ac:dyDescent="0.25">
      <c r="A22" s="44"/>
      <c r="B22" s="13"/>
      <c r="C22" s="12"/>
      <c r="D22" s="12"/>
      <c r="E22" s="12"/>
      <c r="F22" s="12"/>
      <c r="G22" s="12"/>
      <c r="H22" s="12"/>
      <c r="I22" s="12"/>
      <c r="J22" s="12"/>
      <c r="K22" s="20"/>
      <c r="L22" s="10"/>
    </row>
    <row r="23" spans="1:12" ht="47.25" x14ac:dyDescent="0.25">
      <c r="A23" s="42">
        <v>1020000</v>
      </c>
      <c r="B23" s="38" t="s">
        <v>20</v>
      </c>
      <c r="C23" s="40">
        <f>SUM(C24)</f>
        <v>0</v>
      </c>
      <c r="D23" s="40">
        <f t="shared" ref="D23:J23" si="3">SUM(D24)</f>
        <v>0</v>
      </c>
      <c r="E23" s="40">
        <f t="shared" si="3"/>
        <v>0</v>
      </c>
      <c r="F23" s="40">
        <f t="shared" si="3"/>
        <v>0</v>
      </c>
      <c r="G23" s="40">
        <f t="shared" si="3"/>
        <v>0</v>
      </c>
      <c r="H23" s="40">
        <f t="shared" si="3"/>
        <v>0</v>
      </c>
      <c r="I23" s="40">
        <f t="shared" si="3"/>
        <v>0</v>
      </c>
      <c r="J23" s="40">
        <f t="shared" si="3"/>
        <v>0</v>
      </c>
      <c r="K23" s="39">
        <f t="shared" si="2"/>
        <v>0</v>
      </c>
      <c r="L23" s="10"/>
    </row>
    <row r="24" spans="1:12" x14ac:dyDescent="0.25">
      <c r="A24" s="42">
        <v>1020100</v>
      </c>
      <c r="B24" s="13" t="s">
        <v>21</v>
      </c>
      <c r="C24" s="12"/>
      <c r="D24" s="12"/>
      <c r="E24" s="12"/>
      <c r="F24" s="12"/>
      <c r="G24" s="12"/>
      <c r="H24" s="12"/>
      <c r="I24" s="12"/>
      <c r="J24" s="12"/>
      <c r="K24" s="20">
        <f t="shared" si="2"/>
        <v>0</v>
      </c>
      <c r="L24" s="10"/>
    </row>
    <row r="25" spans="1:12" x14ac:dyDescent="0.25">
      <c r="A25" s="42"/>
      <c r="B25" s="13"/>
      <c r="C25" s="12"/>
      <c r="D25" s="12"/>
      <c r="E25" s="12"/>
      <c r="F25" s="12"/>
      <c r="G25" s="12"/>
      <c r="H25" s="12"/>
      <c r="I25" s="12"/>
      <c r="J25" s="12"/>
      <c r="K25" s="20"/>
      <c r="L25" s="10"/>
    </row>
    <row r="26" spans="1:12" x14ac:dyDescent="0.25">
      <c r="A26" s="42">
        <v>1040000</v>
      </c>
      <c r="B26" s="13" t="s">
        <v>22</v>
      </c>
      <c r="C26" s="12">
        <v>3930590</v>
      </c>
      <c r="D26" s="12">
        <v>236604</v>
      </c>
      <c r="E26" s="12">
        <v>3003304</v>
      </c>
      <c r="F26" s="12">
        <v>2160890</v>
      </c>
      <c r="G26" s="12">
        <v>1503094</v>
      </c>
      <c r="H26" s="12">
        <v>2221150</v>
      </c>
      <c r="I26" s="12">
        <v>1103677</v>
      </c>
      <c r="J26" s="12">
        <v>704611</v>
      </c>
      <c r="K26" s="20">
        <f>SUM(C26:J26)</f>
        <v>14863920</v>
      </c>
      <c r="L26" s="10"/>
    </row>
    <row r="27" spans="1:12" x14ac:dyDescent="0.25">
      <c r="A27" s="44"/>
      <c r="B27" s="16"/>
      <c r="C27" s="12"/>
      <c r="D27" s="12"/>
      <c r="E27" s="12"/>
      <c r="F27" s="12"/>
      <c r="G27" s="12"/>
      <c r="H27" s="12"/>
      <c r="I27" s="12"/>
      <c r="J27" s="12"/>
      <c r="K27" s="20"/>
      <c r="L27" s="10"/>
    </row>
    <row r="28" spans="1:12" ht="31.5" x14ac:dyDescent="0.25">
      <c r="A28" s="42">
        <v>1050000</v>
      </c>
      <c r="B28" s="13" t="s">
        <v>23</v>
      </c>
      <c r="C28" s="12">
        <v>8209518</v>
      </c>
      <c r="D28" s="12">
        <v>75483</v>
      </c>
      <c r="E28" s="12">
        <v>8445962</v>
      </c>
      <c r="F28" s="12">
        <v>20884649</v>
      </c>
      <c r="G28" s="12">
        <v>9822822</v>
      </c>
      <c r="H28" s="12">
        <v>24613233</v>
      </c>
      <c r="I28" s="12">
        <v>14137101</v>
      </c>
      <c r="J28" s="12">
        <v>6308058</v>
      </c>
      <c r="K28" s="20">
        <f t="shared" ref="K28:K33" si="4">SUM(C28:J28)</f>
        <v>92496826</v>
      </c>
      <c r="L28" s="10"/>
    </row>
    <row r="29" spans="1:12" x14ac:dyDescent="0.25">
      <c r="A29" s="42">
        <v>1050100</v>
      </c>
      <c r="B29" s="13" t="s">
        <v>24</v>
      </c>
      <c r="C29" s="12">
        <f t="shared" ref="C29:J29" si="5">SUM(C30:C32)</f>
        <v>7863292</v>
      </c>
      <c r="D29" s="12">
        <f t="shared" si="5"/>
        <v>75483</v>
      </c>
      <c r="E29" s="12">
        <f t="shared" si="5"/>
        <v>8406732</v>
      </c>
      <c r="F29" s="12">
        <f t="shared" si="5"/>
        <v>17542202</v>
      </c>
      <c r="G29" s="12">
        <f t="shared" si="5"/>
        <v>9540334</v>
      </c>
      <c r="H29" s="12">
        <f t="shared" si="5"/>
        <v>22231950</v>
      </c>
      <c r="I29" s="12">
        <f t="shared" si="5"/>
        <v>9938456</v>
      </c>
      <c r="J29" s="12">
        <f t="shared" si="5"/>
        <v>5255677</v>
      </c>
      <c r="K29" s="20">
        <f t="shared" si="4"/>
        <v>80854126</v>
      </c>
      <c r="L29" s="10"/>
    </row>
    <row r="30" spans="1:12" ht="31.5" x14ac:dyDescent="0.25">
      <c r="A30" s="44">
        <v>1050101</v>
      </c>
      <c r="B30" s="16" t="s">
        <v>25</v>
      </c>
      <c r="C30" s="17">
        <v>419829</v>
      </c>
      <c r="D30" s="17">
        <v>0</v>
      </c>
      <c r="E30" s="17">
        <v>952224</v>
      </c>
      <c r="F30" s="17">
        <v>8836578</v>
      </c>
      <c r="G30" s="17">
        <v>7086064</v>
      </c>
      <c r="H30" s="17">
        <v>13065716</v>
      </c>
      <c r="I30" s="17">
        <v>7386223</v>
      </c>
      <c r="J30" s="17">
        <v>3792294</v>
      </c>
      <c r="K30" s="21">
        <f t="shared" si="4"/>
        <v>41538928</v>
      </c>
      <c r="L30" s="10"/>
    </row>
    <row r="31" spans="1:12" ht="31.5" x14ac:dyDescent="0.25">
      <c r="A31" s="44">
        <v>1050102</v>
      </c>
      <c r="B31" s="16" t="s">
        <v>26</v>
      </c>
      <c r="C31" s="17">
        <v>7374998</v>
      </c>
      <c r="D31" s="17">
        <v>74713</v>
      </c>
      <c r="E31" s="17">
        <v>7334591</v>
      </c>
      <c r="F31" s="17">
        <v>7853624</v>
      </c>
      <c r="G31" s="17">
        <v>1844070</v>
      </c>
      <c r="H31" s="17">
        <v>8545734</v>
      </c>
      <c r="I31" s="17">
        <v>2131733</v>
      </c>
      <c r="J31" s="17">
        <v>908883</v>
      </c>
      <c r="K31" s="21">
        <f t="shared" si="4"/>
        <v>36068346</v>
      </c>
      <c r="L31" s="10"/>
    </row>
    <row r="32" spans="1:12" x14ac:dyDescent="0.25">
      <c r="A32" s="44">
        <v>1050103</v>
      </c>
      <c r="B32" s="16" t="s">
        <v>27</v>
      </c>
      <c r="C32" s="17">
        <v>68465</v>
      </c>
      <c r="D32" s="17">
        <v>770</v>
      </c>
      <c r="E32" s="17">
        <v>119917</v>
      </c>
      <c r="F32" s="17">
        <v>852000</v>
      </c>
      <c r="G32" s="17">
        <v>610200</v>
      </c>
      <c r="H32" s="17">
        <v>620500</v>
      </c>
      <c r="I32" s="17">
        <v>420500</v>
      </c>
      <c r="J32" s="17">
        <v>554500</v>
      </c>
      <c r="K32" s="21">
        <f t="shared" si="4"/>
        <v>3246852</v>
      </c>
      <c r="L32" s="10"/>
    </row>
    <row r="33" spans="1:12" ht="31.5" x14ac:dyDescent="0.25">
      <c r="A33" s="42">
        <v>1051100</v>
      </c>
      <c r="B33" s="13" t="s">
        <v>28</v>
      </c>
      <c r="C33" s="12">
        <v>58544</v>
      </c>
      <c r="D33" s="12"/>
      <c r="E33" s="12">
        <v>605</v>
      </c>
      <c r="F33" s="12">
        <v>3324993</v>
      </c>
      <c r="G33" s="12">
        <v>275988</v>
      </c>
      <c r="H33" s="12">
        <v>2361174</v>
      </c>
      <c r="I33" s="12">
        <v>4189045</v>
      </c>
      <c r="J33" s="12">
        <v>1050881</v>
      </c>
      <c r="K33" s="20">
        <f t="shared" si="4"/>
        <v>11261230</v>
      </c>
      <c r="L33" s="10"/>
    </row>
    <row r="34" spans="1:12" x14ac:dyDescent="0.25">
      <c r="A34" s="44"/>
      <c r="B34" s="16"/>
      <c r="C34" s="17"/>
      <c r="D34" s="17"/>
      <c r="E34" s="17"/>
      <c r="F34" s="17"/>
      <c r="G34" s="17"/>
      <c r="H34" s="17"/>
      <c r="I34" s="17"/>
      <c r="J34" s="17"/>
      <c r="K34" s="21"/>
      <c r="L34" s="10"/>
    </row>
    <row r="35" spans="1:12" ht="31.5" x14ac:dyDescent="0.25">
      <c r="A35" s="42">
        <v>1060000</v>
      </c>
      <c r="B35" s="13" t="s">
        <v>29</v>
      </c>
      <c r="C35" s="12"/>
      <c r="D35" s="12"/>
      <c r="E35" s="12"/>
      <c r="F35" s="12"/>
      <c r="G35" s="12"/>
      <c r="H35" s="12"/>
      <c r="I35" s="12"/>
      <c r="J35" s="12"/>
      <c r="K35" s="20">
        <f>SUM(C35:J35)</f>
        <v>0</v>
      </c>
      <c r="L35" s="10"/>
    </row>
    <row r="36" spans="1:12" x14ac:dyDescent="0.25">
      <c r="A36" s="42"/>
      <c r="B36" s="13"/>
      <c r="C36" s="12"/>
      <c r="D36" s="12"/>
      <c r="E36" s="12"/>
      <c r="F36" s="12"/>
      <c r="G36" s="12"/>
      <c r="H36" s="12"/>
      <c r="I36" s="12"/>
      <c r="J36" s="12"/>
      <c r="K36" s="20"/>
      <c r="L36" s="10"/>
    </row>
    <row r="37" spans="1:12" x14ac:dyDescent="0.25">
      <c r="A37" s="42">
        <v>1400000</v>
      </c>
      <c r="B37" s="13" t="s">
        <v>30</v>
      </c>
      <c r="C37" s="12">
        <f t="shared" ref="C37:J37" si="6">SUM(C38:C39)</f>
        <v>20707042</v>
      </c>
      <c r="D37" s="12">
        <f t="shared" si="6"/>
        <v>8995071</v>
      </c>
      <c r="E37" s="12">
        <f t="shared" si="6"/>
        <v>9055107</v>
      </c>
      <c r="F37" s="12">
        <f t="shared" si="6"/>
        <v>6910250</v>
      </c>
      <c r="G37" s="12">
        <f t="shared" si="6"/>
        <v>3716768</v>
      </c>
      <c r="H37" s="12">
        <f t="shared" si="6"/>
        <v>5664750</v>
      </c>
      <c r="I37" s="12">
        <f t="shared" si="6"/>
        <v>2596540</v>
      </c>
      <c r="J37" s="12">
        <f t="shared" si="6"/>
        <v>1937374</v>
      </c>
      <c r="K37" s="20">
        <f t="shared" ref="K37:K38" si="7">SUM(C37:J37)</f>
        <v>59582902</v>
      </c>
      <c r="L37" s="10"/>
    </row>
    <row r="38" spans="1:12" s="11" customFormat="1" x14ac:dyDescent="0.25">
      <c r="A38" s="45">
        <v>1400400</v>
      </c>
      <c r="B38" s="18" t="s">
        <v>31</v>
      </c>
      <c r="C38" s="17">
        <f>20642029+65013</f>
        <v>20707042</v>
      </c>
      <c r="D38" s="17">
        <v>8995071</v>
      </c>
      <c r="E38" s="17">
        <v>9055107</v>
      </c>
      <c r="F38" s="17">
        <f>6494681+415569</f>
        <v>6910250</v>
      </c>
      <c r="G38" s="17">
        <f>3673288+43480</f>
        <v>3716768</v>
      </c>
      <c r="H38" s="17">
        <f>5659833+4917</f>
        <v>5664750</v>
      </c>
      <c r="I38" s="17">
        <f>2580559+15981</f>
        <v>2596540</v>
      </c>
      <c r="J38" s="17">
        <v>1937374</v>
      </c>
      <c r="K38" s="21">
        <f t="shared" si="7"/>
        <v>59582902</v>
      </c>
    </row>
    <row r="39" spans="1:12" x14ac:dyDescent="0.25">
      <c r="A39" s="44"/>
      <c r="B39" s="16"/>
      <c r="C39" s="17"/>
      <c r="D39" s="17"/>
      <c r="E39" s="17"/>
      <c r="F39" s="17"/>
      <c r="G39" s="17"/>
      <c r="H39" s="17"/>
      <c r="I39" s="17"/>
      <c r="J39" s="17"/>
      <c r="K39" s="20"/>
      <c r="L39" s="10"/>
    </row>
    <row r="40" spans="1:12" x14ac:dyDescent="0.25">
      <c r="A40" s="46">
        <v>2000000</v>
      </c>
      <c r="B40" s="32" t="s">
        <v>32</v>
      </c>
      <c r="C40" s="33">
        <f>SUM(C41+C48+C51+C53+C55)</f>
        <v>5664075</v>
      </c>
      <c r="D40" s="33">
        <f t="shared" ref="D40:J40" si="8">SUM(D41+D48+D51+D53+D55)</f>
        <v>125611</v>
      </c>
      <c r="E40" s="33">
        <f t="shared" si="8"/>
        <v>6852752</v>
      </c>
      <c r="F40" s="33">
        <f t="shared" si="8"/>
        <v>3223845</v>
      </c>
      <c r="G40" s="33">
        <f t="shared" si="8"/>
        <v>1334073</v>
      </c>
      <c r="H40" s="33">
        <f t="shared" si="8"/>
        <v>2574624</v>
      </c>
      <c r="I40" s="33">
        <f t="shared" si="8"/>
        <v>6391554</v>
      </c>
      <c r="J40" s="33">
        <f t="shared" si="8"/>
        <v>3184789</v>
      </c>
      <c r="K40" s="34">
        <f t="shared" ref="K40:K46" si="9">SUM(C40:J40)</f>
        <v>29351323</v>
      </c>
      <c r="L40" s="10"/>
    </row>
    <row r="41" spans="1:12" ht="47.25" x14ac:dyDescent="0.25">
      <c r="A41" s="42">
        <v>2010000</v>
      </c>
      <c r="B41" s="13" t="s">
        <v>33</v>
      </c>
      <c r="C41" s="12">
        <v>2475338</v>
      </c>
      <c r="D41" s="12">
        <v>89239</v>
      </c>
      <c r="E41" s="12">
        <v>1694980</v>
      </c>
      <c r="F41" s="12">
        <v>1489042</v>
      </c>
      <c r="G41" s="12">
        <v>803015</v>
      </c>
      <c r="H41" s="12">
        <v>1658543</v>
      </c>
      <c r="I41" s="12">
        <v>5805009</v>
      </c>
      <c r="J41" s="12">
        <v>2791760</v>
      </c>
      <c r="K41" s="20">
        <f t="shared" si="9"/>
        <v>16806926</v>
      </c>
      <c r="L41" s="10"/>
    </row>
    <row r="42" spans="1:12" ht="47.25" x14ac:dyDescent="0.25">
      <c r="A42" s="42">
        <v>2010200</v>
      </c>
      <c r="B42" s="13" t="s">
        <v>34</v>
      </c>
      <c r="C42" s="12">
        <v>1670284</v>
      </c>
      <c r="D42" s="12">
        <v>88028</v>
      </c>
      <c r="E42" s="12">
        <v>879230</v>
      </c>
      <c r="F42" s="12">
        <v>762062</v>
      </c>
      <c r="G42" s="12">
        <v>372296</v>
      </c>
      <c r="H42" s="12">
        <v>699999</v>
      </c>
      <c r="I42" s="12">
        <v>775904</v>
      </c>
      <c r="J42" s="12">
        <v>613359</v>
      </c>
      <c r="K42" s="20">
        <f t="shared" si="9"/>
        <v>5861162</v>
      </c>
      <c r="L42" s="10"/>
    </row>
    <row r="43" spans="1:12" ht="47.25" x14ac:dyDescent="0.25">
      <c r="A43" s="42">
        <v>2010300</v>
      </c>
      <c r="B43" s="13" t="s">
        <v>35</v>
      </c>
      <c r="C43" s="12">
        <v>51445</v>
      </c>
      <c r="D43" s="12"/>
      <c r="E43" s="12"/>
      <c r="F43" s="12"/>
      <c r="G43" s="12"/>
      <c r="H43" s="12"/>
      <c r="I43" s="12"/>
      <c r="J43" s="12"/>
      <c r="K43" s="20">
        <f t="shared" si="9"/>
        <v>51445</v>
      </c>
      <c r="L43" s="10"/>
    </row>
    <row r="44" spans="1:12" ht="31.5" x14ac:dyDescent="0.25">
      <c r="A44" s="42">
        <v>2010400</v>
      </c>
      <c r="B44" s="13" t="s">
        <v>36</v>
      </c>
      <c r="C44" s="12">
        <v>627550</v>
      </c>
      <c r="D44" s="12"/>
      <c r="E44" s="12">
        <v>374989</v>
      </c>
      <c r="F44" s="12">
        <v>679610</v>
      </c>
      <c r="G44" s="12">
        <v>412456</v>
      </c>
      <c r="H44" s="12">
        <v>928656</v>
      </c>
      <c r="I44" s="12">
        <v>4974860</v>
      </c>
      <c r="J44" s="12">
        <v>2131632</v>
      </c>
      <c r="K44" s="20">
        <f t="shared" si="9"/>
        <v>10129753</v>
      </c>
      <c r="L44" s="10"/>
    </row>
    <row r="45" spans="1:12" ht="31.5" x14ac:dyDescent="0.25">
      <c r="A45" s="42">
        <v>2010500</v>
      </c>
      <c r="B45" s="13" t="s">
        <v>37</v>
      </c>
      <c r="C45" s="12">
        <v>12986</v>
      </c>
      <c r="D45" s="12"/>
      <c r="E45" s="12">
        <v>8627</v>
      </c>
      <c r="F45" s="12">
        <v>17109</v>
      </c>
      <c r="G45" s="12">
        <v>10261</v>
      </c>
      <c r="H45" s="12">
        <v>6660</v>
      </c>
      <c r="I45" s="12">
        <v>51742</v>
      </c>
      <c r="J45" s="12">
        <v>22655</v>
      </c>
      <c r="K45" s="20">
        <f t="shared" si="9"/>
        <v>130040</v>
      </c>
      <c r="L45" s="10"/>
    </row>
    <row r="46" spans="1:12" ht="31.5" x14ac:dyDescent="0.25">
      <c r="A46" s="42">
        <v>2010900</v>
      </c>
      <c r="B46" s="13" t="s">
        <v>38</v>
      </c>
      <c r="C46" s="12">
        <v>112669</v>
      </c>
      <c r="D46" s="12">
        <v>1211</v>
      </c>
      <c r="E46" s="12">
        <v>432134</v>
      </c>
      <c r="F46" s="12">
        <v>30146</v>
      </c>
      <c r="G46" s="12">
        <v>8002</v>
      </c>
      <c r="H46" s="12">
        <v>23228</v>
      </c>
      <c r="I46" s="12">
        <v>2503</v>
      </c>
      <c r="J46" s="12">
        <v>23066</v>
      </c>
      <c r="K46" s="20">
        <f t="shared" si="9"/>
        <v>632959</v>
      </c>
      <c r="L46" s="10"/>
    </row>
    <row r="47" spans="1:12" x14ac:dyDescent="0.25">
      <c r="A47" s="42"/>
      <c r="B47" s="13"/>
      <c r="C47" s="12"/>
      <c r="D47" s="12"/>
      <c r="E47" s="12"/>
      <c r="F47" s="12"/>
      <c r="G47" s="12"/>
      <c r="H47" s="12"/>
      <c r="I47" s="12"/>
      <c r="J47" s="12"/>
      <c r="K47" s="20"/>
      <c r="L47" s="10"/>
    </row>
    <row r="48" spans="1:12" ht="47.25" x14ac:dyDescent="0.25">
      <c r="A48" s="42">
        <v>2020000</v>
      </c>
      <c r="B48" s="13" t="s">
        <v>39</v>
      </c>
      <c r="C48" s="12">
        <v>811488</v>
      </c>
      <c r="D48" s="12"/>
      <c r="E48" s="12">
        <f>1062248+2733600</f>
        <v>3795848</v>
      </c>
      <c r="F48" s="12">
        <v>1049713</v>
      </c>
      <c r="G48" s="12">
        <v>60988</v>
      </c>
      <c r="H48" s="12">
        <v>65241</v>
      </c>
      <c r="I48" s="12">
        <f>23574+35000</f>
        <v>58574</v>
      </c>
      <c r="J48" s="12">
        <v>106649</v>
      </c>
      <c r="K48" s="20">
        <f>SUM(C48:J48)</f>
        <v>5948501</v>
      </c>
      <c r="L48" s="10"/>
    </row>
    <row r="49" spans="1:12" ht="47.25" x14ac:dyDescent="0.25">
      <c r="A49" s="44">
        <v>2020100</v>
      </c>
      <c r="B49" s="19" t="s">
        <v>40</v>
      </c>
      <c r="C49" s="17">
        <v>650000</v>
      </c>
      <c r="D49" s="17"/>
      <c r="E49" s="17">
        <f>1000000+2733600</f>
        <v>3733600</v>
      </c>
      <c r="F49" s="17">
        <v>1000000</v>
      </c>
      <c r="G49" s="17">
        <v>50000</v>
      </c>
      <c r="H49" s="17">
        <v>50000</v>
      </c>
      <c r="I49" s="17">
        <v>35000</v>
      </c>
      <c r="J49" s="17">
        <v>96019</v>
      </c>
      <c r="K49" s="21">
        <f>SUM(C49:J49)</f>
        <v>5614619</v>
      </c>
      <c r="L49" s="10"/>
    </row>
    <row r="50" spans="1:12" x14ac:dyDescent="0.25">
      <c r="A50" s="44"/>
      <c r="B50" s="16"/>
      <c r="C50" s="17"/>
      <c r="D50" s="17"/>
      <c r="E50" s="17"/>
      <c r="F50" s="17"/>
      <c r="G50" s="17"/>
      <c r="H50" s="17"/>
      <c r="I50" s="17"/>
      <c r="J50" s="17"/>
      <c r="K50" s="20"/>
      <c r="L50" s="10"/>
    </row>
    <row r="51" spans="1:12" x14ac:dyDescent="0.25">
      <c r="A51" s="42">
        <v>2060000</v>
      </c>
      <c r="B51" s="13" t="s">
        <v>41</v>
      </c>
      <c r="C51" s="12">
        <v>463484</v>
      </c>
      <c r="D51" s="12">
        <v>0</v>
      </c>
      <c r="E51" s="12">
        <v>19645</v>
      </c>
      <c r="F51" s="12">
        <v>17640</v>
      </c>
      <c r="G51" s="12">
        <v>7010</v>
      </c>
      <c r="H51" s="12">
        <v>8225</v>
      </c>
      <c r="I51" s="12">
        <v>0</v>
      </c>
      <c r="J51" s="12">
        <v>14152</v>
      </c>
      <c r="K51" s="20">
        <f>SUM(C51:J51)</f>
        <v>530156</v>
      </c>
      <c r="L51" s="10"/>
    </row>
    <row r="52" spans="1:12" x14ac:dyDescent="0.25">
      <c r="A52" s="44"/>
      <c r="B52" s="16"/>
      <c r="C52" s="12"/>
      <c r="D52" s="12"/>
      <c r="E52" s="12"/>
      <c r="F52" s="12"/>
      <c r="G52" s="12"/>
      <c r="H52" s="12"/>
      <c r="I52" s="12"/>
      <c r="J52" s="12"/>
      <c r="K52" s="20"/>
      <c r="L52" s="10"/>
    </row>
    <row r="53" spans="1:12" ht="31.5" x14ac:dyDescent="0.25">
      <c r="A53" s="42">
        <v>2070000</v>
      </c>
      <c r="B53" s="13" t="s">
        <v>42</v>
      </c>
      <c r="C53" s="12">
        <v>1913765</v>
      </c>
      <c r="D53" s="12">
        <v>36372</v>
      </c>
      <c r="E53" s="12">
        <v>1342279</v>
      </c>
      <c r="F53" s="12">
        <v>667450</v>
      </c>
      <c r="G53" s="12">
        <v>463060</v>
      </c>
      <c r="H53" s="12">
        <v>842615</v>
      </c>
      <c r="I53" s="12">
        <v>527971</v>
      </c>
      <c r="J53" s="12">
        <v>272228</v>
      </c>
      <c r="K53" s="20">
        <f>SUM(C53:J53)</f>
        <v>6065740</v>
      </c>
      <c r="L53" s="10"/>
    </row>
    <row r="54" spans="1:12" x14ac:dyDescent="0.25">
      <c r="A54" s="44"/>
      <c r="B54" s="16"/>
      <c r="C54" s="12"/>
      <c r="D54" s="12"/>
      <c r="E54" s="12"/>
      <c r="F54" s="12"/>
      <c r="G54" s="12"/>
      <c r="H54" s="12"/>
      <c r="I54" s="12"/>
      <c r="J54" s="12"/>
      <c r="K54" s="20"/>
      <c r="L54" s="10"/>
    </row>
    <row r="55" spans="1:12" x14ac:dyDescent="0.25">
      <c r="A55" s="42">
        <v>2090000</v>
      </c>
      <c r="B55" s="13" t="s">
        <v>43</v>
      </c>
      <c r="C55" s="12"/>
      <c r="D55" s="12"/>
      <c r="E55" s="12"/>
      <c r="F55" s="12"/>
      <c r="G55" s="12"/>
      <c r="H55" s="12"/>
      <c r="I55" s="12"/>
      <c r="J55" s="12"/>
      <c r="K55" s="20">
        <f>SUM(C55:J55)</f>
        <v>0</v>
      </c>
      <c r="L55" s="10"/>
    </row>
    <row r="56" spans="1:12" x14ac:dyDescent="0.25">
      <c r="A56" s="44"/>
      <c r="B56" s="13"/>
      <c r="C56" s="12"/>
      <c r="D56" s="12"/>
      <c r="E56" s="12"/>
      <c r="F56" s="12"/>
      <c r="G56" s="12"/>
      <c r="H56" s="12"/>
      <c r="I56" s="12"/>
      <c r="J56" s="12"/>
      <c r="K56" s="20"/>
      <c r="L56" s="10"/>
    </row>
    <row r="57" spans="1:12" x14ac:dyDescent="0.25">
      <c r="A57" s="46">
        <v>4000000</v>
      </c>
      <c r="B57" s="48" t="s">
        <v>44</v>
      </c>
      <c r="C57" s="33">
        <f t="shared" ref="C57:J57" si="10">SUM(C58)</f>
        <v>5175795</v>
      </c>
      <c r="D57" s="33">
        <f t="shared" si="10"/>
        <v>2635622</v>
      </c>
      <c r="E57" s="33">
        <f t="shared" si="10"/>
        <v>1720313</v>
      </c>
      <c r="F57" s="33">
        <f t="shared" si="10"/>
        <v>2969947</v>
      </c>
      <c r="G57" s="33">
        <f t="shared" si="10"/>
        <v>670703</v>
      </c>
      <c r="H57" s="33">
        <f t="shared" si="10"/>
        <v>1602713</v>
      </c>
      <c r="I57" s="33">
        <f t="shared" si="10"/>
        <v>582004</v>
      </c>
      <c r="J57" s="33">
        <f t="shared" si="10"/>
        <v>405056</v>
      </c>
      <c r="K57" s="34">
        <f t="shared" ref="K57:K58" si="11">SUM(C57:J57)</f>
        <v>15762153</v>
      </c>
      <c r="L57" s="10"/>
    </row>
    <row r="58" spans="1:12" ht="31.5" x14ac:dyDescent="0.25">
      <c r="A58" s="42">
        <v>4020200</v>
      </c>
      <c r="B58" s="13" t="s">
        <v>45</v>
      </c>
      <c r="C58" s="12">
        <v>5175795</v>
      </c>
      <c r="D58" s="12">
        <v>2635622</v>
      </c>
      <c r="E58" s="12">
        <v>1720313</v>
      </c>
      <c r="F58" s="12">
        <v>2969947</v>
      </c>
      <c r="G58" s="12">
        <v>670703</v>
      </c>
      <c r="H58" s="12">
        <v>1602713</v>
      </c>
      <c r="I58" s="12">
        <v>582004</v>
      </c>
      <c r="J58" s="12">
        <v>405056</v>
      </c>
      <c r="K58" s="20">
        <f t="shared" si="11"/>
        <v>15762153</v>
      </c>
      <c r="L58" s="10"/>
    </row>
    <row r="59" spans="1:12" x14ac:dyDescent="0.25">
      <c r="A59" s="42"/>
      <c r="B59" s="13"/>
      <c r="C59" s="12"/>
      <c r="D59" s="12"/>
      <c r="E59" s="12"/>
      <c r="F59" s="12"/>
      <c r="G59" s="12"/>
      <c r="H59" s="12"/>
      <c r="I59" s="12"/>
      <c r="J59" s="12"/>
      <c r="K59" s="20"/>
      <c r="L59" s="10"/>
    </row>
    <row r="60" spans="1:12" ht="32.25" thickBot="1" x14ac:dyDescent="0.3">
      <c r="A60" s="47">
        <v>5000000</v>
      </c>
      <c r="B60" s="35" t="s">
        <v>46</v>
      </c>
      <c r="C60" s="36">
        <f>23841504+1689636</f>
        <v>25531140</v>
      </c>
      <c r="D60" s="36">
        <v>1251516</v>
      </c>
      <c r="E60" s="36">
        <v>17865204</v>
      </c>
      <c r="F60" s="36">
        <v>9473416</v>
      </c>
      <c r="G60" s="36">
        <v>4990996</v>
      </c>
      <c r="H60" s="36">
        <v>6527627</v>
      </c>
      <c r="I60" s="36">
        <v>5563677</v>
      </c>
      <c r="J60" s="36">
        <v>3131169</v>
      </c>
      <c r="K60" s="37">
        <f>SUM(C60:J60)</f>
        <v>74334745</v>
      </c>
      <c r="L60" s="10"/>
    </row>
    <row r="61" spans="1:12" ht="16.5" thickBot="1" x14ac:dyDescent="0.3">
      <c r="A61" s="26"/>
      <c r="B61" s="27" t="s">
        <v>47</v>
      </c>
      <c r="C61" s="41">
        <f t="shared" ref="C61:J61" si="12">SUM(C14+C40+C57+C60)</f>
        <v>374453929</v>
      </c>
      <c r="D61" s="41">
        <f t="shared" si="12"/>
        <v>39854500</v>
      </c>
      <c r="E61" s="41">
        <f t="shared" si="12"/>
        <v>238999655</v>
      </c>
      <c r="F61" s="41">
        <f t="shared" si="12"/>
        <v>225158240</v>
      </c>
      <c r="G61" s="41">
        <f t="shared" si="12"/>
        <v>96160070</v>
      </c>
      <c r="H61" s="41">
        <f t="shared" si="12"/>
        <v>129277717</v>
      </c>
      <c r="I61" s="41">
        <f t="shared" si="12"/>
        <v>68423745</v>
      </c>
      <c r="J61" s="41">
        <f t="shared" si="12"/>
        <v>40429196</v>
      </c>
      <c r="K61" s="25">
        <f>SUM(C61:J61)</f>
        <v>1212757052</v>
      </c>
      <c r="L61" s="10"/>
    </row>
    <row r="62" spans="1:12" x14ac:dyDescent="0.25">
      <c r="L62" s="10"/>
    </row>
    <row r="63" spans="1:12" x14ac:dyDescent="0.25">
      <c r="L63" s="10"/>
    </row>
  </sheetData>
  <mergeCells count="7">
    <mergeCell ref="A11:K11"/>
    <mergeCell ref="I1:K1"/>
    <mergeCell ref="H2:K2"/>
    <mergeCell ref="H3:K5"/>
    <mergeCell ref="I7:K7"/>
    <mergeCell ref="H8:K8"/>
    <mergeCell ref="I9:K9"/>
  </mergeCells>
  <pageMargins left="0.39370078740157483" right="0.39370078740157483" top="0.47244094488188981" bottom="0.19685039370078741" header="0" footer="0"/>
  <pageSetup paperSize="9" scale="71" firstPageNumber="153" fitToHeight="5" orientation="landscape" useFirstPageNumber="1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№4.1 (599)</vt:lpstr>
      <vt:lpstr>'Приложение №4.1 (599)'!Заголовки_для_печати</vt:lpstr>
      <vt:lpstr>'Приложение №4.1 (599)'!Область_печати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2022-07-18T13:46:53Z</dcterms:modified>
</cp:coreProperties>
</file>