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585"/>
  </bookViews>
  <sheets>
    <sheet name="Приложение № 1 (599)" sheetId="1" r:id="rId1"/>
  </sheets>
  <definedNames>
    <definedName name="_xlnm.Print_Titles" localSheetId="0">'Приложение № 1 (599)'!$13:$13</definedName>
    <definedName name="_xlnm.Print_Area" localSheetId="0">'Приложение № 1 (599)'!$A$1:$K$90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7" i="1" l="1"/>
  <c r="C57" i="1" l="1"/>
  <c r="C58" i="1"/>
  <c r="C72" i="1" l="1"/>
  <c r="J15" i="1" l="1"/>
  <c r="I15" i="1"/>
  <c r="H15" i="1"/>
  <c r="G15" i="1"/>
  <c r="F15" i="1"/>
  <c r="E15" i="1"/>
  <c r="D15" i="1"/>
  <c r="C15" i="1"/>
  <c r="K23" i="1"/>
  <c r="I73" i="1" l="1"/>
  <c r="H73" i="1"/>
  <c r="G73" i="1"/>
  <c r="F73" i="1"/>
  <c r="C73" i="1"/>
  <c r="J72" i="1"/>
  <c r="I72" i="1"/>
  <c r="H72" i="1"/>
  <c r="G72" i="1"/>
  <c r="F72" i="1"/>
  <c r="E72" i="1"/>
  <c r="I18" i="1"/>
  <c r="H18" i="1"/>
  <c r="G18" i="1"/>
  <c r="F18" i="1"/>
  <c r="C18" i="1"/>
  <c r="J17" i="1"/>
  <c r="I17" i="1"/>
  <c r="H17" i="1"/>
  <c r="G17" i="1"/>
  <c r="F17" i="1"/>
  <c r="E17" i="1"/>
  <c r="D17" i="1"/>
  <c r="C17" i="1"/>
  <c r="K69" i="1" l="1"/>
  <c r="K68" i="1" l="1"/>
  <c r="J66" i="1"/>
  <c r="I66" i="1"/>
  <c r="H66" i="1"/>
  <c r="G66" i="1"/>
  <c r="F66" i="1"/>
  <c r="E66" i="1"/>
  <c r="D66" i="1"/>
  <c r="C66" i="1"/>
  <c r="K66" i="1" l="1"/>
  <c r="K67" i="1"/>
  <c r="D48" i="1" l="1"/>
  <c r="E48" i="1"/>
  <c r="F48" i="1"/>
  <c r="G48" i="1"/>
  <c r="H48" i="1"/>
  <c r="I48" i="1"/>
  <c r="J48" i="1"/>
  <c r="C48" i="1"/>
  <c r="D42" i="1"/>
  <c r="E42" i="1"/>
  <c r="F42" i="1"/>
  <c r="G42" i="1"/>
  <c r="H42" i="1"/>
  <c r="I42" i="1"/>
  <c r="J42" i="1"/>
  <c r="C42" i="1"/>
  <c r="D25" i="1" l="1"/>
  <c r="E25" i="1"/>
  <c r="F25" i="1"/>
  <c r="G25" i="1"/>
  <c r="H25" i="1"/>
  <c r="I25" i="1"/>
  <c r="J25" i="1"/>
  <c r="C25" i="1"/>
  <c r="D34" i="1"/>
  <c r="E34" i="1"/>
  <c r="F34" i="1"/>
  <c r="G34" i="1"/>
  <c r="H34" i="1"/>
  <c r="I34" i="1"/>
  <c r="J34" i="1"/>
  <c r="C34" i="1"/>
  <c r="D45" i="1"/>
  <c r="E45" i="1"/>
  <c r="F45" i="1"/>
  <c r="G45" i="1"/>
  <c r="H45" i="1"/>
  <c r="I45" i="1"/>
  <c r="J45" i="1"/>
  <c r="C45" i="1"/>
  <c r="K89" i="1"/>
  <c r="K87" i="1"/>
  <c r="K85" i="1"/>
  <c r="K83" i="1"/>
  <c r="K81" i="1"/>
  <c r="K79" i="1"/>
  <c r="K77" i="1"/>
  <c r="K75" i="1"/>
  <c r="K73" i="1"/>
  <c r="K72" i="1"/>
  <c r="K64" i="1"/>
  <c r="K62" i="1"/>
  <c r="K60" i="1"/>
  <c r="K58" i="1"/>
  <c r="K57" i="1"/>
  <c r="K55" i="1"/>
  <c r="K54" i="1"/>
  <c r="K53" i="1"/>
  <c r="K52" i="1"/>
  <c r="K51" i="1"/>
  <c r="K50" i="1"/>
  <c r="K49" i="1"/>
  <c r="K48" i="1"/>
  <c r="K46" i="1"/>
  <c r="K43" i="1"/>
  <c r="K40" i="1"/>
  <c r="K39" i="1"/>
  <c r="K38" i="1"/>
  <c r="K37" i="1"/>
  <c r="K36" i="1"/>
  <c r="K35" i="1"/>
  <c r="K33" i="1"/>
  <c r="K31" i="1"/>
  <c r="K29" i="1"/>
  <c r="K28" i="1"/>
  <c r="K27" i="1"/>
  <c r="K26" i="1"/>
  <c r="K22" i="1"/>
  <c r="K21" i="1"/>
  <c r="K20" i="1"/>
  <c r="K19" i="1"/>
  <c r="K18" i="1"/>
  <c r="K17" i="1"/>
  <c r="D71" i="1"/>
  <c r="E71" i="1"/>
  <c r="F71" i="1"/>
  <c r="G71" i="1"/>
  <c r="H71" i="1"/>
  <c r="I71" i="1"/>
  <c r="J71" i="1"/>
  <c r="C71" i="1"/>
  <c r="K25" i="1" l="1"/>
  <c r="K34" i="1"/>
  <c r="K15" i="1"/>
  <c r="K71" i="1"/>
  <c r="K42" i="1"/>
  <c r="I14" i="1"/>
  <c r="G14" i="1"/>
  <c r="E14" i="1"/>
  <c r="J14" i="1"/>
  <c r="H14" i="1"/>
  <c r="F14" i="1"/>
  <c r="D14" i="1"/>
  <c r="K45" i="1"/>
  <c r="C14" i="1"/>
  <c r="I90" i="1" l="1"/>
  <c r="J90" i="1"/>
  <c r="G90" i="1"/>
  <c r="D90" i="1"/>
  <c r="H90" i="1"/>
  <c r="F90" i="1"/>
  <c r="E90" i="1"/>
  <c r="C90" i="1"/>
  <c r="K14" i="1"/>
  <c r="K90" i="1" l="1"/>
</calcChain>
</file>

<file path=xl/sharedStrings.xml><?xml version="1.0" encoding="utf-8"?>
<sst xmlns="http://schemas.openxmlformats.org/spreadsheetml/2006/main" count="79" uniqueCount="78">
  <si>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</si>
  <si>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</si>
  <si>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</si>
  <si>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</si>
  <si>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</si>
  <si>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</si>
  <si>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</si>
  <si>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</si>
  <si>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</si>
  <si>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</si>
  <si>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</si>
  <si>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</si>
  <si>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</si>
  <si>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</si>
  <si>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</si>
  <si>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</si>
  <si>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</si>
  <si>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</si>
  <si>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</si>
  <si>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</si>
  <si>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</si>
  <si>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</si>
  <si>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</si>
  <si>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</si>
  <si>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</si>
  <si>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</si>
  <si>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</si>
  <si>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</si>
  <si>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</si>
  <si>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</si>
  <si>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</si>
  <si>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</si>
  <si>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</si>
  <si>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</si>
  <si>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</si>
  <si>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</si>
  <si>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</si>
  <si>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</si>
  <si>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</si>
  <si>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</si>
  <si>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</si>
  <si>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</si>
  <si>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</si>
  <si>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</si>
  <si>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</si>
  <si>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</si>
  <si>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</si>
  <si>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</si>
  <si>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</si>
  <si>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</si>
  <si>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</si>
  <si>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</si>
  <si>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</si>
  <si>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</si>
  <si>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</si>
  <si>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</si>
  <si>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</si>
  <si>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</si>
  <si>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</si>
  <si>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</si>
  <si>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</si>
  <si>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</si>
  <si>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</si>
  <si>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</si>
  <si>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</si>
  <si>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Безвозмездные перечисления</t>
  </si>
  <si>
    <t>От нерезидентов</t>
  </si>
  <si>
    <t>3011000</t>
  </si>
  <si>
    <t>От нерезидентов на цели субсидирования хозяйствующих субъектов</t>
  </si>
  <si>
    <t>Прочие безвозмездные перечисления</t>
  </si>
  <si>
    <t>"О республиканском бюджете на 2022 год"</t>
  </si>
  <si>
    <t>Доходы республиканского бюджета в разрезе основных видов налоговых, неналоговых и иных обязательных платежей на 2022 год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</si>
  <si>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</si>
  <si>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</si>
  <si>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>к Закону Приднестровской Молдавской Республики</t>
  </si>
  <si>
    <t xml:space="preserve">"О внесении изменений и дополнений </t>
  </si>
  <si>
    <t>в Закон Приднестровской Молдавской Республики</t>
  </si>
  <si>
    <t>Приложение №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</si>
</sst>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91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164" fontId="7" fillId="0" borderId="6" xfId="1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vertical="center" wrapText="1"/>
    </xf>
    <xf numFmtId="1" fontId="8" fillId="2" borderId="2" xfId="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vertical="center"/>
    </xf>
    <xf numFmtId="1" fontId="8" fillId="2" borderId="10" xfId="0" applyNumberFormat="1" applyFont="1" applyFill="1" applyBorder="1" applyAlignment="1">
      <alignment vertical="center" wrapText="1"/>
    </xf>
    <xf numFmtId="3" fontId="8" fillId="2" borderId="11" xfId="0" applyNumberFormat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center" vertical="center"/>
    </xf>
    <xf numFmtId="164" fontId="8" fillId="2" borderId="12" xfId="1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right" vertical="center"/>
    </xf>
    <xf numFmtId="164" fontId="4" fillId="4" borderId="9" xfId="1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3" borderId="5" xfId="1" applyNumberFormat="1" applyFont="1" applyFill="1" applyBorder="1" applyAlignment="1">
      <alignment horizontal="right" vertical="center"/>
    </xf>
    <xf numFmtId="164" fontId="4" fillId="3" borderId="6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tabSelected="1" view="pageBreakPreview" zoomScale="90" zoomScaleNormal="90" zoomScaleSheetLayoutView="90" workbookViewId="0">
      <pane xSplit="2" ySplit="13" topLeftCell="C83" activePane="bottomRight" state="frozen"/>
      <selection pane="topRight" activeCell="C1" sqref="C1"/>
      <selection pane="bottomLeft" activeCell="A10" sqref="A10"/>
      <selection pane="bottomRight" activeCell="A88" sqref="A88:XFD88"/>
    </sheetView>
  </sheetViews>
  <sheetFormatPr defaultColWidth="58.28515625" defaultRowHeight="15.75" x14ac:dyDescent="0.25"/>
  <cols>
    <col min="1" max="1" width="9" style="6" bestFit="1" customWidth="1"/>
    <col min="2" max="2" width="49.7109375" style="12" customWidth="1"/>
    <col min="3" max="3" width="15.7109375" style="13" bestFit="1" customWidth="1"/>
    <col min="4" max="6" width="14" style="13" bestFit="1" customWidth="1"/>
    <col min="7" max="8" width="12.7109375" style="13" bestFit="1" customWidth="1"/>
    <col min="9" max="9" width="15.5703125" style="13" customWidth="1"/>
    <col min="10" max="10" width="12.7109375" style="13" bestFit="1" customWidth="1"/>
    <col min="11" max="11" width="15.7109375" style="13" bestFit="1" customWidth="1"/>
    <col min="12" max="12" width="7" style="13" customWidth="1"/>
    <col min="13" max="104" width="12.140625" style="13" customWidth="1"/>
    <col min="105" max="168" width="58.28515625" style="13"/>
    <col min="169" max="169" width="9" style="13" customWidth="1"/>
    <col min="170" max="170" width="60.28515625" style="13" customWidth="1"/>
    <col min="171" max="171" width="15.7109375" style="13" bestFit="1" customWidth="1"/>
    <col min="172" max="172" width="14.140625" style="13" bestFit="1" customWidth="1"/>
    <col min="173" max="173" width="14.140625" style="13" customWidth="1"/>
    <col min="174" max="174" width="14.140625" style="13" bestFit="1" customWidth="1"/>
    <col min="175" max="176" width="13.140625" style="13" bestFit="1" customWidth="1"/>
    <col min="177" max="177" width="14" style="13" customWidth="1"/>
    <col min="178" max="178" width="13.140625" style="13" customWidth="1"/>
    <col min="179" max="179" width="16.42578125" style="13" customWidth="1"/>
    <col min="180" max="180" width="18.5703125" style="13" customWidth="1"/>
    <col min="181" max="181" width="8.140625" style="13" bestFit="1" customWidth="1"/>
    <col min="182" max="424" width="58.28515625" style="13"/>
    <col min="425" max="425" width="9" style="13" customWidth="1"/>
    <col min="426" max="426" width="60.28515625" style="13" customWidth="1"/>
    <col min="427" max="427" width="15.7109375" style="13" bestFit="1" customWidth="1"/>
    <col min="428" max="428" width="14.140625" style="13" bestFit="1" customWidth="1"/>
    <col min="429" max="429" width="14.140625" style="13" customWidth="1"/>
    <col min="430" max="430" width="14.140625" style="13" bestFit="1" customWidth="1"/>
    <col min="431" max="432" width="13.140625" style="13" bestFit="1" customWidth="1"/>
    <col min="433" max="433" width="14" style="13" customWidth="1"/>
    <col min="434" max="434" width="13.140625" style="13" customWidth="1"/>
    <col min="435" max="435" width="16.42578125" style="13" customWidth="1"/>
    <col min="436" max="436" width="18.5703125" style="13" customWidth="1"/>
    <col min="437" max="437" width="8.140625" style="13" bestFit="1" customWidth="1"/>
    <col min="438" max="680" width="58.28515625" style="13"/>
    <col min="681" max="681" width="9" style="13" customWidth="1"/>
    <col min="682" max="682" width="60.28515625" style="13" customWidth="1"/>
    <col min="683" max="683" width="15.7109375" style="13" bestFit="1" customWidth="1"/>
    <col min="684" max="684" width="14.140625" style="13" bestFit="1" customWidth="1"/>
    <col min="685" max="685" width="14.140625" style="13" customWidth="1"/>
    <col min="686" max="686" width="14.140625" style="13" bestFit="1" customWidth="1"/>
    <col min="687" max="688" width="13.140625" style="13" bestFit="1" customWidth="1"/>
    <col min="689" max="689" width="14" style="13" customWidth="1"/>
    <col min="690" max="690" width="13.140625" style="13" customWidth="1"/>
    <col min="691" max="691" width="16.42578125" style="13" customWidth="1"/>
    <col min="692" max="692" width="18.5703125" style="13" customWidth="1"/>
    <col min="693" max="693" width="8.140625" style="13" bestFit="1" customWidth="1"/>
    <col min="694" max="936" width="58.28515625" style="13"/>
    <col min="937" max="937" width="9" style="13" customWidth="1"/>
    <col min="938" max="938" width="60.28515625" style="13" customWidth="1"/>
    <col min="939" max="939" width="15.7109375" style="13" bestFit="1" customWidth="1"/>
    <col min="940" max="940" width="14.140625" style="13" bestFit="1" customWidth="1"/>
    <col min="941" max="941" width="14.140625" style="13" customWidth="1"/>
    <col min="942" max="942" width="14.140625" style="13" bestFit="1" customWidth="1"/>
    <col min="943" max="944" width="13.140625" style="13" bestFit="1" customWidth="1"/>
    <col min="945" max="945" width="14" style="13" customWidth="1"/>
    <col min="946" max="946" width="13.140625" style="13" customWidth="1"/>
    <col min="947" max="947" width="16.42578125" style="13" customWidth="1"/>
    <col min="948" max="948" width="18.5703125" style="13" customWidth="1"/>
    <col min="949" max="949" width="8.140625" style="13" bestFit="1" customWidth="1"/>
    <col min="950" max="1192" width="58.28515625" style="13"/>
    <col min="1193" max="1193" width="9" style="13" customWidth="1"/>
    <col min="1194" max="1194" width="60.28515625" style="13" customWidth="1"/>
    <col min="1195" max="1195" width="15.7109375" style="13" bestFit="1" customWidth="1"/>
    <col min="1196" max="1196" width="14.140625" style="13" bestFit="1" customWidth="1"/>
    <col min="1197" max="1197" width="14.140625" style="13" customWidth="1"/>
    <col min="1198" max="1198" width="14.140625" style="13" bestFit="1" customWidth="1"/>
    <col min="1199" max="1200" width="13.140625" style="13" bestFit="1" customWidth="1"/>
    <col min="1201" max="1201" width="14" style="13" customWidth="1"/>
    <col min="1202" max="1202" width="13.140625" style="13" customWidth="1"/>
    <col min="1203" max="1203" width="16.42578125" style="13" customWidth="1"/>
    <col min="1204" max="1204" width="18.5703125" style="13" customWidth="1"/>
    <col min="1205" max="1205" width="8.140625" style="13" bestFit="1" customWidth="1"/>
    <col min="1206" max="1448" width="58.28515625" style="13"/>
    <col min="1449" max="1449" width="9" style="13" customWidth="1"/>
    <col min="1450" max="1450" width="60.28515625" style="13" customWidth="1"/>
    <col min="1451" max="1451" width="15.7109375" style="13" bestFit="1" customWidth="1"/>
    <col min="1452" max="1452" width="14.140625" style="13" bestFit="1" customWidth="1"/>
    <col min="1453" max="1453" width="14.140625" style="13" customWidth="1"/>
    <col min="1454" max="1454" width="14.140625" style="13" bestFit="1" customWidth="1"/>
    <col min="1455" max="1456" width="13.140625" style="13" bestFit="1" customWidth="1"/>
    <col min="1457" max="1457" width="14" style="13" customWidth="1"/>
    <col min="1458" max="1458" width="13.140625" style="13" customWidth="1"/>
    <col min="1459" max="1459" width="16.42578125" style="13" customWidth="1"/>
    <col min="1460" max="1460" width="18.5703125" style="13" customWidth="1"/>
    <col min="1461" max="1461" width="8.140625" style="13" bestFit="1" customWidth="1"/>
    <col min="1462" max="1704" width="58.28515625" style="13"/>
    <col min="1705" max="1705" width="9" style="13" customWidth="1"/>
    <col min="1706" max="1706" width="60.28515625" style="13" customWidth="1"/>
    <col min="1707" max="1707" width="15.7109375" style="13" bestFit="1" customWidth="1"/>
    <col min="1708" max="1708" width="14.140625" style="13" bestFit="1" customWidth="1"/>
    <col min="1709" max="1709" width="14.140625" style="13" customWidth="1"/>
    <col min="1710" max="1710" width="14.140625" style="13" bestFit="1" customWidth="1"/>
    <col min="1711" max="1712" width="13.140625" style="13" bestFit="1" customWidth="1"/>
    <col min="1713" max="1713" width="14" style="13" customWidth="1"/>
    <col min="1714" max="1714" width="13.140625" style="13" customWidth="1"/>
    <col min="1715" max="1715" width="16.42578125" style="13" customWidth="1"/>
    <col min="1716" max="1716" width="18.5703125" style="13" customWidth="1"/>
    <col min="1717" max="1717" width="8.140625" style="13" bestFit="1" customWidth="1"/>
    <col min="1718" max="1960" width="58.28515625" style="13"/>
    <col min="1961" max="1961" width="9" style="13" customWidth="1"/>
    <col min="1962" max="1962" width="60.28515625" style="13" customWidth="1"/>
    <col min="1963" max="1963" width="15.7109375" style="13" bestFit="1" customWidth="1"/>
    <col min="1964" max="1964" width="14.140625" style="13" bestFit="1" customWidth="1"/>
    <col min="1965" max="1965" width="14.140625" style="13" customWidth="1"/>
    <col min="1966" max="1966" width="14.140625" style="13" bestFit="1" customWidth="1"/>
    <col min="1967" max="1968" width="13.140625" style="13" bestFit="1" customWidth="1"/>
    <col min="1969" max="1969" width="14" style="13" customWidth="1"/>
    <col min="1970" max="1970" width="13.140625" style="13" customWidth="1"/>
    <col min="1971" max="1971" width="16.42578125" style="13" customWidth="1"/>
    <col min="1972" max="1972" width="18.5703125" style="13" customWidth="1"/>
    <col min="1973" max="1973" width="8.140625" style="13" bestFit="1" customWidth="1"/>
    <col min="1974" max="2216" width="58.28515625" style="13"/>
    <col min="2217" max="2217" width="9" style="13" customWidth="1"/>
    <col min="2218" max="2218" width="60.28515625" style="13" customWidth="1"/>
    <col min="2219" max="2219" width="15.7109375" style="13" bestFit="1" customWidth="1"/>
    <col min="2220" max="2220" width="14.140625" style="13" bestFit="1" customWidth="1"/>
    <col min="2221" max="2221" width="14.140625" style="13" customWidth="1"/>
    <col min="2222" max="2222" width="14.140625" style="13" bestFit="1" customWidth="1"/>
    <col min="2223" max="2224" width="13.140625" style="13" bestFit="1" customWidth="1"/>
    <col min="2225" max="2225" width="14" style="13" customWidth="1"/>
    <col min="2226" max="2226" width="13.140625" style="13" customWidth="1"/>
    <col min="2227" max="2227" width="16.42578125" style="13" customWidth="1"/>
    <col min="2228" max="2228" width="18.5703125" style="13" customWidth="1"/>
    <col min="2229" max="2229" width="8.140625" style="13" bestFit="1" customWidth="1"/>
    <col min="2230" max="2472" width="58.28515625" style="13"/>
    <col min="2473" max="2473" width="9" style="13" customWidth="1"/>
    <col min="2474" max="2474" width="60.28515625" style="13" customWidth="1"/>
    <col min="2475" max="2475" width="15.7109375" style="13" bestFit="1" customWidth="1"/>
    <col min="2476" max="2476" width="14.140625" style="13" bestFit="1" customWidth="1"/>
    <col min="2477" max="2477" width="14.140625" style="13" customWidth="1"/>
    <col min="2478" max="2478" width="14.140625" style="13" bestFit="1" customWidth="1"/>
    <col min="2479" max="2480" width="13.140625" style="13" bestFit="1" customWidth="1"/>
    <col min="2481" max="2481" width="14" style="13" customWidth="1"/>
    <col min="2482" max="2482" width="13.140625" style="13" customWidth="1"/>
    <col min="2483" max="2483" width="16.42578125" style="13" customWidth="1"/>
    <col min="2484" max="2484" width="18.5703125" style="13" customWidth="1"/>
    <col min="2485" max="2485" width="8.140625" style="13" bestFit="1" customWidth="1"/>
    <col min="2486" max="2728" width="58.28515625" style="13"/>
    <col min="2729" max="2729" width="9" style="13" customWidth="1"/>
    <col min="2730" max="2730" width="60.28515625" style="13" customWidth="1"/>
    <col min="2731" max="2731" width="15.7109375" style="13" bestFit="1" customWidth="1"/>
    <col min="2732" max="2732" width="14.140625" style="13" bestFit="1" customWidth="1"/>
    <col min="2733" max="2733" width="14.140625" style="13" customWidth="1"/>
    <col min="2734" max="2734" width="14.140625" style="13" bestFit="1" customWidth="1"/>
    <col min="2735" max="2736" width="13.140625" style="13" bestFit="1" customWidth="1"/>
    <col min="2737" max="2737" width="14" style="13" customWidth="1"/>
    <col min="2738" max="2738" width="13.140625" style="13" customWidth="1"/>
    <col min="2739" max="2739" width="16.42578125" style="13" customWidth="1"/>
    <col min="2740" max="2740" width="18.5703125" style="13" customWidth="1"/>
    <col min="2741" max="2741" width="8.140625" style="13" bestFit="1" customWidth="1"/>
    <col min="2742" max="2984" width="58.28515625" style="13"/>
    <col min="2985" max="2985" width="9" style="13" customWidth="1"/>
    <col min="2986" max="2986" width="60.28515625" style="13" customWidth="1"/>
    <col min="2987" max="2987" width="15.7109375" style="13" bestFit="1" customWidth="1"/>
    <col min="2988" max="2988" width="14.140625" style="13" bestFit="1" customWidth="1"/>
    <col min="2989" max="2989" width="14.140625" style="13" customWidth="1"/>
    <col min="2990" max="2990" width="14.140625" style="13" bestFit="1" customWidth="1"/>
    <col min="2991" max="2992" width="13.140625" style="13" bestFit="1" customWidth="1"/>
    <col min="2993" max="2993" width="14" style="13" customWidth="1"/>
    <col min="2994" max="2994" width="13.140625" style="13" customWidth="1"/>
    <col min="2995" max="2995" width="16.42578125" style="13" customWidth="1"/>
    <col min="2996" max="2996" width="18.5703125" style="13" customWidth="1"/>
    <col min="2997" max="2997" width="8.140625" style="13" bestFit="1" customWidth="1"/>
    <col min="2998" max="3240" width="58.28515625" style="13"/>
    <col min="3241" max="3241" width="9" style="13" customWidth="1"/>
    <col min="3242" max="3242" width="60.28515625" style="13" customWidth="1"/>
    <col min="3243" max="3243" width="15.7109375" style="13" bestFit="1" customWidth="1"/>
    <col min="3244" max="3244" width="14.140625" style="13" bestFit="1" customWidth="1"/>
    <col min="3245" max="3245" width="14.140625" style="13" customWidth="1"/>
    <col min="3246" max="3246" width="14.140625" style="13" bestFit="1" customWidth="1"/>
    <col min="3247" max="3248" width="13.140625" style="13" bestFit="1" customWidth="1"/>
    <col min="3249" max="3249" width="14" style="13" customWidth="1"/>
    <col min="3250" max="3250" width="13.140625" style="13" customWidth="1"/>
    <col min="3251" max="3251" width="16.42578125" style="13" customWidth="1"/>
    <col min="3252" max="3252" width="18.5703125" style="13" customWidth="1"/>
    <col min="3253" max="3253" width="8.140625" style="13" bestFit="1" customWidth="1"/>
    <col min="3254" max="3496" width="58.28515625" style="13"/>
    <col min="3497" max="3497" width="9" style="13" customWidth="1"/>
    <col min="3498" max="3498" width="60.28515625" style="13" customWidth="1"/>
    <col min="3499" max="3499" width="15.7109375" style="13" bestFit="1" customWidth="1"/>
    <col min="3500" max="3500" width="14.140625" style="13" bestFit="1" customWidth="1"/>
    <col min="3501" max="3501" width="14.140625" style="13" customWidth="1"/>
    <col min="3502" max="3502" width="14.140625" style="13" bestFit="1" customWidth="1"/>
    <col min="3503" max="3504" width="13.140625" style="13" bestFit="1" customWidth="1"/>
    <col min="3505" max="3505" width="14" style="13" customWidth="1"/>
    <col min="3506" max="3506" width="13.140625" style="13" customWidth="1"/>
    <col min="3507" max="3507" width="16.42578125" style="13" customWidth="1"/>
    <col min="3508" max="3508" width="18.5703125" style="13" customWidth="1"/>
    <col min="3509" max="3509" width="8.140625" style="13" bestFit="1" customWidth="1"/>
    <col min="3510" max="3752" width="58.28515625" style="13"/>
    <col min="3753" max="3753" width="9" style="13" customWidth="1"/>
    <col min="3754" max="3754" width="60.28515625" style="13" customWidth="1"/>
    <col min="3755" max="3755" width="15.7109375" style="13" bestFit="1" customWidth="1"/>
    <col min="3756" max="3756" width="14.140625" style="13" bestFit="1" customWidth="1"/>
    <col min="3757" max="3757" width="14.140625" style="13" customWidth="1"/>
    <col min="3758" max="3758" width="14.140625" style="13" bestFit="1" customWidth="1"/>
    <col min="3759" max="3760" width="13.140625" style="13" bestFit="1" customWidth="1"/>
    <col min="3761" max="3761" width="14" style="13" customWidth="1"/>
    <col min="3762" max="3762" width="13.140625" style="13" customWidth="1"/>
    <col min="3763" max="3763" width="16.42578125" style="13" customWidth="1"/>
    <col min="3764" max="3764" width="18.5703125" style="13" customWidth="1"/>
    <col min="3765" max="3765" width="8.140625" style="13" bestFit="1" customWidth="1"/>
    <col min="3766" max="4008" width="58.28515625" style="13"/>
    <col min="4009" max="4009" width="9" style="13" customWidth="1"/>
    <col min="4010" max="4010" width="60.28515625" style="13" customWidth="1"/>
    <col min="4011" max="4011" width="15.7109375" style="13" bestFit="1" customWidth="1"/>
    <col min="4012" max="4012" width="14.140625" style="13" bestFit="1" customWidth="1"/>
    <col min="4013" max="4013" width="14.140625" style="13" customWidth="1"/>
    <col min="4014" max="4014" width="14.140625" style="13" bestFit="1" customWidth="1"/>
    <col min="4015" max="4016" width="13.140625" style="13" bestFit="1" customWidth="1"/>
    <col min="4017" max="4017" width="14" style="13" customWidth="1"/>
    <col min="4018" max="4018" width="13.140625" style="13" customWidth="1"/>
    <col min="4019" max="4019" width="16.42578125" style="13" customWidth="1"/>
    <col min="4020" max="4020" width="18.5703125" style="13" customWidth="1"/>
    <col min="4021" max="4021" width="8.140625" style="13" bestFit="1" customWidth="1"/>
    <col min="4022" max="4264" width="58.28515625" style="13"/>
    <col min="4265" max="4265" width="9" style="13" customWidth="1"/>
    <col min="4266" max="4266" width="60.28515625" style="13" customWidth="1"/>
    <col min="4267" max="4267" width="15.7109375" style="13" bestFit="1" customWidth="1"/>
    <col min="4268" max="4268" width="14.140625" style="13" bestFit="1" customWidth="1"/>
    <col min="4269" max="4269" width="14.140625" style="13" customWidth="1"/>
    <col min="4270" max="4270" width="14.140625" style="13" bestFit="1" customWidth="1"/>
    <col min="4271" max="4272" width="13.140625" style="13" bestFit="1" customWidth="1"/>
    <col min="4273" max="4273" width="14" style="13" customWidth="1"/>
    <col min="4274" max="4274" width="13.140625" style="13" customWidth="1"/>
    <col min="4275" max="4275" width="16.42578125" style="13" customWidth="1"/>
    <col min="4276" max="4276" width="18.5703125" style="13" customWidth="1"/>
    <col min="4277" max="4277" width="8.140625" style="13" bestFit="1" customWidth="1"/>
    <col min="4278" max="4520" width="58.28515625" style="13"/>
    <col min="4521" max="4521" width="9" style="13" customWidth="1"/>
    <col min="4522" max="4522" width="60.28515625" style="13" customWidth="1"/>
    <col min="4523" max="4523" width="15.7109375" style="13" bestFit="1" customWidth="1"/>
    <col min="4524" max="4524" width="14.140625" style="13" bestFit="1" customWidth="1"/>
    <col min="4525" max="4525" width="14.140625" style="13" customWidth="1"/>
    <col min="4526" max="4526" width="14.140625" style="13" bestFit="1" customWidth="1"/>
    <col min="4527" max="4528" width="13.140625" style="13" bestFit="1" customWidth="1"/>
    <col min="4529" max="4529" width="14" style="13" customWidth="1"/>
    <col min="4530" max="4530" width="13.140625" style="13" customWidth="1"/>
    <col min="4531" max="4531" width="16.42578125" style="13" customWidth="1"/>
    <col min="4532" max="4532" width="18.5703125" style="13" customWidth="1"/>
    <col min="4533" max="4533" width="8.140625" style="13" bestFit="1" customWidth="1"/>
    <col min="4534" max="4776" width="58.28515625" style="13"/>
    <col min="4777" max="4777" width="9" style="13" customWidth="1"/>
    <col min="4778" max="4778" width="60.28515625" style="13" customWidth="1"/>
    <col min="4779" max="4779" width="15.7109375" style="13" bestFit="1" customWidth="1"/>
    <col min="4780" max="4780" width="14.140625" style="13" bestFit="1" customWidth="1"/>
    <col min="4781" max="4781" width="14.140625" style="13" customWidth="1"/>
    <col min="4782" max="4782" width="14.140625" style="13" bestFit="1" customWidth="1"/>
    <col min="4783" max="4784" width="13.140625" style="13" bestFit="1" customWidth="1"/>
    <col min="4785" max="4785" width="14" style="13" customWidth="1"/>
    <col min="4786" max="4786" width="13.140625" style="13" customWidth="1"/>
    <col min="4787" max="4787" width="16.42578125" style="13" customWidth="1"/>
    <col min="4788" max="4788" width="18.5703125" style="13" customWidth="1"/>
    <col min="4789" max="4789" width="8.140625" style="13" bestFit="1" customWidth="1"/>
    <col min="4790" max="5032" width="58.28515625" style="13"/>
    <col min="5033" max="5033" width="9" style="13" customWidth="1"/>
    <col min="5034" max="5034" width="60.28515625" style="13" customWidth="1"/>
    <col min="5035" max="5035" width="15.7109375" style="13" bestFit="1" customWidth="1"/>
    <col min="5036" max="5036" width="14.140625" style="13" bestFit="1" customWidth="1"/>
    <col min="5037" max="5037" width="14.140625" style="13" customWidth="1"/>
    <col min="5038" max="5038" width="14.140625" style="13" bestFit="1" customWidth="1"/>
    <col min="5039" max="5040" width="13.140625" style="13" bestFit="1" customWidth="1"/>
    <col min="5041" max="5041" width="14" style="13" customWidth="1"/>
    <col min="5042" max="5042" width="13.140625" style="13" customWidth="1"/>
    <col min="5043" max="5043" width="16.42578125" style="13" customWidth="1"/>
    <col min="5044" max="5044" width="18.5703125" style="13" customWidth="1"/>
    <col min="5045" max="5045" width="8.140625" style="13" bestFit="1" customWidth="1"/>
    <col min="5046" max="5288" width="58.28515625" style="13"/>
    <col min="5289" max="5289" width="9" style="13" customWidth="1"/>
    <col min="5290" max="5290" width="60.28515625" style="13" customWidth="1"/>
    <col min="5291" max="5291" width="15.7109375" style="13" bestFit="1" customWidth="1"/>
    <col min="5292" max="5292" width="14.140625" style="13" bestFit="1" customWidth="1"/>
    <col min="5293" max="5293" width="14.140625" style="13" customWidth="1"/>
    <col min="5294" max="5294" width="14.140625" style="13" bestFit="1" customWidth="1"/>
    <col min="5295" max="5296" width="13.140625" style="13" bestFit="1" customWidth="1"/>
    <col min="5297" max="5297" width="14" style="13" customWidth="1"/>
    <col min="5298" max="5298" width="13.140625" style="13" customWidth="1"/>
    <col min="5299" max="5299" width="16.42578125" style="13" customWidth="1"/>
    <col min="5300" max="5300" width="18.5703125" style="13" customWidth="1"/>
    <col min="5301" max="5301" width="8.140625" style="13" bestFit="1" customWidth="1"/>
    <col min="5302" max="5544" width="58.28515625" style="13"/>
    <col min="5545" max="5545" width="9" style="13" customWidth="1"/>
    <col min="5546" max="5546" width="60.28515625" style="13" customWidth="1"/>
    <col min="5547" max="5547" width="15.7109375" style="13" bestFit="1" customWidth="1"/>
    <col min="5548" max="5548" width="14.140625" style="13" bestFit="1" customWidth="1"/>
    <col min="5549" max="5549" width="14.140625" style="13" customWidth="1"/>
    <col min="5550" max="5550" width="14.140625" style="13" bestFit="1" customWidth="1"/>
    <col min="5551" max="5552" width="13.140625" style="13" bestFit="1" customWidth="1"/>
    <col min="5553" max="5553" width="14" style="13" customWidth="1"/>
    <col min="5554" max="5554" width="13.140625" style="13" customWidth="1"/>
    <col min="5555" max="5555" width="16.42578125" style="13" customWidth="1"/>
    <col min="5556" max="5556" width="18.5703125" style="13" customWidth="1"/>
    <col min="5557" max="5557" width="8.140625" style="13" bestFit="1" customWidth="1"/>
    <col min="5558" max="5800" width="58.28515625" style="13"/>
    <col min="5801" max="5801" width="9" style="13" customWidth="1"/>
    <col min="5802" max="5802" width="60.28515625" style="13" customWidth="1"/>
    <col min="5803" max="5803" width="15.7109375" style="13" bestFit="1" customWidth="1"/>
    <col min="5804" max="5804" width="14.140625" style="13" bestFit="1" customWidth="1"/>
    <col min="5805" max="5805" width="14.140625" style="13" customWidth="1"/>
    <col min="5806" max="5806" width="14.140625" style="13" bestFit="1" customWidth="1"/>
    <col min="5807" max="5808" width="13.140625" style="13" bestFit="1" customWidth="1"/>
    <col min="5809" max="5809" width="14" style="13" customWidth="1"/>
    <col min="5810" max="5810" width="13.140625" style="13" customWidth="1"/>
    <col min="5811" max="5811" width="16.42578125" style="13" customWidth="1"/>
    <col min="5812" max="5812" width="18.5703125" style="13" customWidth="1"/>
    <col min="5813" max="5813" width="8.140625" style="13" bestFit="1" customWidth="1"/>
    <col min="5814" max="6056" width="58.28515625" style="13"/>
    <col min="6057" max="6057" width="9" style="13" customWidth="1"/>
    <col min="6058" max="6058" width="60.28515625" style="13" customWidth="1"/>
    <col min="6059" max="6059" width="15.7109375" style="13" bestFit="1" customWidth="1"/>
    <col min="6060" max="6060" width="14.140625" style="13" bestFit="1" customWidth="1"/>
    <col min="6061" max="6061" width="14.140625" style="13" customWidth="1"/>
    <col min="6062" max="6062" width="14.140625" style="13" bestFit="1" customWidth="1"/>
    <col min="6063" max="6064" width="13.140625" style="13" bestFit="1" customWidth="1"/>
    <col min="6065" max="6065" width="14" style="13" customWidth="1"/>
    <col min="6066" max="6066" width="13.140625" style="13" customWidth="1"/>
    <col min="6067" max="6067" width="16.42578125" style="13" customWidth="1"/>
    <col min="6068" max="6068" width="18.5703125" style="13" customWidth="1"/>
    <col min="6069" max="6069" width="8.140625" style="13" bestFit="1" customWidth="1"/>
    <col min="6070" max="6312" width="58.28515625" style="13"/>
    <col min="6313" max="6313" width="9" style="13" customWidth="1"/>
    <col min="6314" max="6314" width="60.28515625" style="13" customWidth="1"/>
    <col min="6315" max="6315" width="15.7109375" style="13" bestFit="1" customWidth="1"/>
    <col min="6316" max="6316" width="14.140625" style="13" bestFit="1" customWidth="1"/>
    <col min="6317" max="6317" width="14.140625" style="13" customWidth="1"/>
    <col min="6318" max="6318" width="14.140625" style="13" bestFit="1" customWidth="1"/>
    <col min="6319" max="6320" width="13.140625" style="13" bestFit="1" customWidth="1"/>
    <col min="6321" max="6321" width="14" style="13" customWidth="1"/>
    <col min="6322" max="6322" width="13.140625" style="13" customWidth="1"/>
    <col min="6323" max="6323" width="16.42578125" style="13" customWidth="1"/>
    <col min="6324" max="6324" width="18.5703125" style="13" customWidth="1"/>
    <col min="6325" max="6325" width="8.140625" style="13" bestFit="1" customWidth="1"/>
    <col min="6326" max="6568" width="58.28515625" style="13"/>
    <col min="6569" max="6569" width="9" style="13" customWidth="1"/>
    <col min="6570" max="6570" width="60.28515625" style="13" customWidth="1"/>
    <col min="6571" max="6571" width="15.7109375" style="13" bestFit="1" customWidth="1"/>
    <col min="6572" max="6572" width="14.140625" style="13" bestFit="1" customWidth="1"/>
    <col min="6573" max="6573" width="14.140625" style="13" customWidth="1"/>
    <col min="6574" max="6574" width="14.140625" style="13" bestFit="1" customWidth="1"/>
    <col min="6575" max="6576" width="13.140625" style="13" bestFit="1" customWidth="1"/>
    <col min="6577" max="6577" width="14" style="13" customWidth="1"/>
    <col min="6578" max="6578" width="13.140625" style="13" customWidth="1"/>
    <col min="6579" max="6579" width="16.42578125" style="13" customWidth="1"/>
    <col min="6580" max="6580" width="18.5703125" style="13" customWidth="1"/>
    <col min="6581" max="6581" width="8.140625" style="13" bestFit="1" customWidth="1"/>
    <col min="6582" max="6824" width="58.28515625" style="13"/>
    <col min="6825" max="6825" width="9" style="13" customWidth="1"/>
    <col min="6826" max="6826" width="60.28515625" style="13" customWidth="1"/>
    <col min="6827" max="6827" width="15.7109375" style="13" bestFit="1" customWidth="1"/>
    <col min="6828" max="6828" width="14.140625" style="13" bestFit="1" customWidth="1"/>
    <col min="6829" max="6829" width="14.140625" style="13" customWidth="1"/>
    <col min="6830" max="6830" width="14.140625" style="13" bestFit="1" customWidth="1"/>
    <col min="6831" max="6832" width="13.140625" style="13" bestFit="1" customWidth="1"/>
    <col min="6833" max="6833" width="14" style="13" customWidth="1"/>
    <col min="6834" max="6834" width="13.140625" style="13" customWidth="1"/>
    <col min="6835" max="6835" width="16.42578125" style="13" customWidth="1"/>
    <col min="6836" max="6836" width="18.5703125" style="13" customWidth="1"/>
    <col min="6837" max="6837" width="8.140625" style="13" bestFit="1" customWidth="1"/>
    <col min="6838" max="7080" width="58.28515625" style="13"/>
    <col min="7081" max="7081" width="9" style="13" customWidth="1"/>
    <col min="7082" max="7082" width="60.28515625" style="13" customWidth="1"/>
    <col min="7083" max="7083" width="15.7109375" style="13" bestFit="1" customWidth="1"/>
    <col min="7084" max="7084" width="14.140625" style="13" bestFit="1" customWidth="1"/>
    <col min="7085" max="7085" width="14.140625" style="13" customWidth="1"/>
    <col min="7086" max="7086" width="14.140625" style="13" bestFit="1" customWidth="1"/>
    <col min="7087" max="7088" width="13.140625" style="13" bestFit="1" customWidth="1"/>
    <col min="7089" max="7089" width="14" style="13" customWidth="1"/>
    <col min="7090" max="7090" width="13.140625" style="13" customWidth="1"/>
    <col min="7091" max="7091" width="16.42578125" style="13" customWidth="1"/>
    <col min="7092" max="7092" width="18.5703125" style="13" customWidth="1"/>
    <col min="7093" max="7093" width="8.140625" style="13" bestFit="1" customWidth="1"/>
    <col min="7094" max="7336" width="58.28515625" style="13"/>
    <col min="7337" max="7337" width="9" style="13" customWidth="1"/>
    <col min="7338" max="7338" width="60.28515625" style="13" customWidth="1"/>
    <col min="7339" max="7339" width="15.7109375" style="13" bestFit="1" customWidth="1"/>
    <col min="7340" max="7340" width="14.140625" style="13" bestFit="1" customWidth="1"/>
    <col min="7341" max="7341" width="14.140625" style="13" customWidth="1"/>
    <col min="7342" max="7342" width="14.140625" style="13" bestFit="1" customWidth="1"/>
    <col min="7343" max="7344" width="13.140625" style="13" bestFit="1" customWidth="1"/>
    <col min="7345" max="7345" width="14" style="13" customWidth="1"/>
    <col min="7346" max="7346" width="13.140625" style="13" customWidth="1"/>
    <col min="7347" max="7347" width="16.42578125" style="13" customWidth="1"/>
    <col min="7348" max="7348" width="18.5703125" style="13" customWidth="1"/>
    <col min="7349" max="7349" width="8.140625" style="13" bestFit="1" customWidth="1"/>
    <col min="7350" max="7592" width="58.28515625" style="13"/>
    <col min="7593" max="7593" width="9" style="13" customWidth="1"/>
    <col min="7594" max="7594" width="60.28515625" style="13" customWidth="1"/>
    <col min="7595" max="7595" width="15.7109375" style="13" bestFit="1" customWidth="1"/>
    <col min="7596" max="7596" width="14.140625" style="13" bestFit="1" customWidth="1"/>
    <col min="7597" max="7597" width="14.140625" style="13" customWidth="1"/>
    <col min="7598" max="7598" width="14.140625" style="13" bestFit="1" customWidth="1"/>
    <col min="7599" max="7600" width="13.140625" style="13" bestFit="1" customWidth="1"/>
    <col min="7601" max="7601" width="14" style="13" customWidth="1"/>
    <col min="7602" max="7602" width="13.140625" style="13" customWidth="1"/>
    <col min="7603" max="7603" width="16.42578125" style="13" customWidth="1"/>
    <col min="7604" max="7604" width="18.5703125" style="13" customWidth="1"/>
    <col min="7605" max="7605" width="8.140625" style="13" bestFit="1" customWidth="1"/>
    <col min="7606" max="7848" width="58.28515625" style="13"/>
    <col min="7849" max="7849" width="9" style="13" customWidth="1"/>
    <col min="7850" max="7850" width="60.28515625" style="13" customWidth="1"/>
    <col min="7851" max="7851" width="15.7109375" style="13" bestFit="1" customWidth="1"/>
    <col min="7852" max="7852" width="14.140625" style="13" bestFit="1" customWidth="1"/>
    <col min="7853" max="7853" width="14.140625" style="13" customWidth="1"/>
    <col min="7854" max="7854" width="14.140625" style="13" bestFit="1" customWidth="1"/>
    <col min="7855" max="7856" width="13.140625" style="13" bestFit="1" customWidth="1"/>
    <col min="7857" max="7857" width="14" style="13" customWidth="1"/>
    <col min="7858" max="7858" width="13.140625" style="13" customWidth="1"/>
    <col min="7859" max="7859" width="16.42578125" style="13" customWidth="1"/>
    <col min="7860" max="7860" width="18.5703125" style="13" customWidth="1"/>
    <col min="7861" max="7861" width="8.140625" style="13" bestFit="1" customWidth="1"/>
    <col min="7862" max="8104" width="58.28515625" style="13"/>
    <col min="8105" max="8105" width="9" style="13" customWidth="1"/>
    <col min="8106" max="8106" width="60.28515625" style="13" customWidth="1"/>
    <col min="8107" max="8107" width="15.7109375" style="13" bestFit="1" customWidth="1"/>
    <col min="8108" max="8108" width="14.140625" style="13" bestFit="1" customWidth="1"/>
    <col min="8109" max="8109" width="14.140625" style="13" customWidth="1"/>
    <col min="8110" max="8110" width="14.140625" style="13" bestFit="1" customWidth="1"/>
    <col min="8111" max="8112" width="13.140625" style="13" bestFit="1" customWidth="1"/>
    <col min="8113" max="8113" width="14" style="13" customWidth="1"/>
    <col min="8114" max="8114" width="13.140625" style="13" customWidth="1"/>
    <col min="8115" max="8115" width="16.42578125" style="13" customWidth="1"/>
    <col min="8116" max="8116" width="18.5703125" style="13" customWidth="1"/>
    <col min="8117" max="8117" width="8.140625" style="13" bestFit="1" customWidth="1"/>
    <col min="8118" max="8360" width="58.28515625" style="13"/>
    <col min="8361" max="8361" width="9" style="13" customWidth="1"/>
    <col min="8362" max="8362" width="60.28515625" style="13" customWidth="1"/>
    <col min="8363" max="8363" width="15.7109375" style="13" bestFit="1" customWidth="1"/>
    <col min="8364" max="8364" width="14.140625" style="13" bestFit="1" customWidth="1"/>
    <col min="8365" max="8365" width="14.140625" style="13" customWidth="1"/>
    <col min="8366" max="8366" width="14.140625" style="13" bestFit="1" customWidth="1"/>
    <col min="8367" max="8368" width="13.140625" style="13" bestFit="1" customWidth="1"/>
    <col min="8369" max="8369" width="14" style="13" customWidth="1"/>
    <col min="8370" max="8370" width="13.140625" style="13" customWidth="1"/>
    <col min="8371" max="8371" width="16.42578125" style="13" customWidth="1"/>
    <col min="8372" max="8372" width="18.5703125" style="13" customWidth="1"/>
    <col min="8373" max="8373" width="8.140625" style="13" bestFit="1" customWidth="1"/>
    <col min="8374" max="8616" width="58.28515625" style="13"/>
    <col min="8617" max="8617" width="9" style="13" customWidth="1"/>
    <col min="8618" max="8618" width="60.28515625" style="13" customWidth="1"/>
    <col min="8619" max="8619" width="15.7109375" style="13" bestFit="1" customWidth="1"/>
    <col min="8620" max="8620" width="14.140625" style="13" bestFit="1" customWidth="1"/>
    <col min="8621" max="8621" width="14.140625" style="13" customWidth="1"/>
    <col min="8622" max="8622" width="14.140625" style="13" bestFit="1" customWidth="1"/>
    <col min="8623" max="8624" width="13.140625" style="13" bestFit="1" customWidth="1"/>
    <col min="8625" max="8625" width="14" style="13" customWidth="1"/>
    <col min="8626" max="8626" width="13.140625" style="13" customWidth="1"/>
    <col min="8627" max="8627" width="16.42578125" style="13" customWidth="1"/>
    <col min="8628" max="8628" width="18.5703125" style="13" customWidth="1"/>
    <col min="8629" max="8629" width="8.140625" style="13" bestFit="1" customWidth="1"/>
    <col min="8630" max="8872" width="58.28515625" style="13"/>
    <col min="8873" max="8873" width="9" style="13" customWidth="1"/>
    <col min="8874" max="8874" width="60.28515625" style="13" customWidth="1"/>
    <col min="8875" max="8875" width="15.7109375" style="13" bestFit="1" customWidth="1"/>
    <col min="8876" max="8876" width="14.140625" style="13" bestFit="1" customWidth="1"/>
    <col min="8877" max="8877" width="14.140625" style="13" customWidth="1"/>
    <col min="8878" max="8878" width="14.140625" style="13" bestFit="1" customWidth="1"/>
    <col min="8879" max="8880" width="13.140625" style="13" bestFit="1" customWidth="1"/>
    <col min="8881" max="8881" width="14" style="13" customWidth="1"/>
    <col min="8882" max="8882" width="13.140625" style="13" customWidth="1"/>
    <col min="8883" max="8883" width="16.42578125" style="13" customWidth="1"/>
    <col min="8884" max="8884" width="18.5703125" style="13" customWidth="1"/>
    <col min="8885" max="8885" width="8.140625" style="13" bestFit="1" customWidth="1"/>
    <col min="8886" max="9128" width="58.28515625" style="13"/>
    <col min="9129" max="9129" width="9" style="13" customWidth="1"/>
    <col min="9130" max="9130" width="60.28515625" style="13" customWidth="1"/>
    <col min="9131" max="9131" width="15.7109375" style="13" bestFit="1" customWidth="1"/>
    <col min="9132" max="9132" width="14.140625" style="13" bestFit="1" customWidth="1"/>
    <col min="9133" max="9133" width="14.140625" style="13" customWidth="1"/>
    <col min="9134" max="9134" width="14.140625" style="13" bestFit="1" customWidth="1"/>
    <col min="9135" max="9136" width="13.140625" style="13" bestFit="1" customWidth="1"/>
    <col min="9137" max="9137" width="14" style="13" customWidth="1"/>
    <col min="9138" max="9138" width="13.140625" style="13" customWidth="1"/>
    <col min="9139" max="9139" width="16.42578125" style="13" customWidth="1"/>
    <col min="9140" max="9140" width="18.5703125" style="13" customWidth="1"/>
    <col min="9141" max="9141" width="8.140625" style="13" bestFit="1" customWidth="1"/>
    <col min="9142" max="9384" width="58.28515625" style="13"/>
    <col min="9385" max="9385" width="9" style="13" customWidth="1"/>
    <col min="9386" max="9386" width="60.28515625" style="13" customWidth="1"/>
    <col min="9387" max="9387" width="15.7109375" style="13" bestFit="1" customWidth="1"/>
    <col min="9388" max="9388" width="14.140625" style="13" bestFit="1" customWidth="1"/>
    <col min="9389" max="9389" width="14.140625" style="13" customWidth="1"/>
    <col min="9390" max="9390" width="14.140625" style="13" bestFit="1" customWidth="1"/>
    <col min="9391" max="9392" width="13.140625" style="13" bestFit="1" customWidth="1"/>
    <col min="9393" max="9393" width="14" style="13" customWidth="1"/>
    <col min="9394" max="9394" width="13.140625" style="13" customWidth="1"/>
    <col min="9395" max="9395" width="16.42578125" style="13" customWidth="1"/>
    <col min="9396" max="9396" width="18.5703125" style="13" customWidth="1"/>
    <col min="9397" max="9397" width="8.140625" style="13" bestFit="1" customWidth="1"/>
    <col min="9398" max="9640" width="58.28515625" style="13"/>
    <col min="9641" max="9641" width="9" style="13" customWidth="1"/>
    <col min="9642" max="9642" width="60.28515625" style="13" customWidth="1"/>
    <col min="9643" max="9643" width="15.7109375" style="13" bestFit="1" customWidth="1"/>
    <col min="9644" max="9644" width="14.140625" style="13" bestFit="1" customWidth="1"/>
    <col min="9645" max="9645" width="14.140625" style="13" customWidth="1"/>
    <col min="9646" max="9646" width="14.140625" style="13" bestFit="1" customWidth="1"/>
    <col min="9647" max="9648" width="13.140625" style="13" bestFit="1" customWidth="1"/>
    <col min="9649" max="9649" width="14" style="13" customWidth="1"/>
    <col min="9650" max="9650" width="13.140625" style="13" customWidth="1"/>
    <col min="9651" max="9651" width="16.42578125" style="13" customWidth="1"/>
    <col min="9652" max="9652" width="18.5703125" style="13" customWidth="1"/>
    <col min="9653" max="9653" width="8.140625" style="13" bestFit="1" customWidth="1"/>
    <col min="9654" max="9896" width="58.28515625" style="13"/>
    <col min="9897" max="9897" width="9" style="13" customWidth="1"/>
    <col min="9898" max="9898" width="60.28515625" style="13" customWidth="1"/>
    <col min="9899" max="9899" width="15.7109375" style="13" bestFit="1" customWidth="1"/>
    <col min="9900" max="9900" width="14.140625" style="13" bestFit="1" customWidth="1"/>
    <col min="9901" max="9901" width="14.140625" style="13" customWidth="1"/>
    <col min="9902" max="9902" width="14.140625" style="13" bestFit="1" customWidth="1"/>
    <col min="9903" max="9904" width="13.140625" style="13" bestFit="1" customWidth="1"/>
    <col min="9905" max="9905" width="14" style="13" customWidth="1"/>
    <col min="9906" max="9906" width="13.140625" style="13" customWidth="1"/>
    <col min="9907" max="9907" width="16.42578125" style="13" customWidth="1"/>
    <col min="9908" max="9908" width="18.5703125" style="13" customWidth="1"/>
    <col min="9909" max="9909" width="8.140625" style="13" bestFit="1" customWidth="1"/>
    <col min="9910" max="10152" width="58.28515625" style="13"/>
    <col min="10153" max="10153" width="9" style="13" customWidth="1"/>
    <col min="10154" max="10154" width="60.28515625" style="13" customWidth="1"/>
    <col min="10155" max="10155" width="15.7109375" style="13" bestFit="1" customWidth="1"/>
    <col min="10156" max="10156" width="14.140625" style="13" bestFit="1" customWidth="1"/>
    <col min="10157" max="10157" width="14.140625" style="13" customWidth="1"/>
    <col min="10158" max="10158" width="14.140625" style="13" bestFit="1" customWidth="1"/>
    <col min="10159" max="10160" width="13.140625" style="13" bestFit="1" customWidth="1"/>
    <col min="10161" max="10161" width="14" style="13" customWidth="1"/>
    <col min="10162" max="10162" width="13.140625" style="13" customWidth="1"/>
    <col min="10163" max="10163" width="16.42578125" style="13" customWidth="1"/>
    <col min="10164" max="10164" width="18.5703125" style="13" customWidth="1"/>
    <col min="10165" max="10165" width="8.140625" style="13" bestFit="1" customWidth="1"/>
    <col min="10166" max="10408" width="58.28515625" style="13"/>
    <col min="10409" max="10409" width="9" style="13" customWidth="1"/>
    <col min="10410" max="10410" width="60.28515625" style="13" customWidth="1"/>
    <col min="10411" max="10411" width="15.7109375" style="13" bestFit="1" customWidth="1"/>
    <col min="10412" max="10412" width="14.140625" style="13" bestFit="1" customWidth="1"/>
    <col min="10413" max="10413" width="14.140625" style="13" customWidth="1"/>
    <col min="10414" max="10414" width="14.140625" style="13" bestFit="1" customWidth="1"/>
    <col min="10415" max="10416" width="13.140625" style="13" bestFit="1" customWidth="1"/>
    <col min="10417" max="10417" width="14" style="13" customWidth="1"/>
    <col min="10418" max="10418" width="13.140625" style="13" customWidth="1"/>
    <col min="10419" max="10419" width="16.42578125" style="13" customWidth="1"/>
    <col min="10420" max="10420" width="18.5703125" style="13" customWidth="1"/>
    <col min="10421" max="10421" width="8.140625" style="13" bestFit="1" customWidth="1"/>
    <col min="10422" max="10664" width="58.28515625" style="13"/>
    <col min="10665" max="10665" width="9" style="13" customWidth="1"/>
    <col min="10666" max="10666" width="60.28515625" style="13" customWidth="1"/>
    <col min="10667" max="10667" width="15.7109375" style="13" bestFit="1" customWidth="1"/>
    <col min="10668" max="10668" width="14.140625" style="13" bestFit="1" customWidth="1"/>
    <col min="10669" max="10669" width="14.140625" style="13" customWidth="1"/>
    <col min="10670" max="10670" width="14.140625" style="13" bestFit="1" customWidth="1"/>
    <col min="10671" max="10672" width="13.140625" style="13" bestFit="1" customWidth="1"/>
    <col min="10673" max="10673" width="14" style="13" customWidth="1"/>
    <col min="10674" max="10674" width="13.140625" style="13" customWidth="1"/>
    <col min="10675" max="10675" width="16.42578125" style="13" customWidth="1"/>
    <col min="10676" max="10676" width="18.5703125" style="13" customWidth="1"/>
    <col min="10677" max="10677" width="8.140625" style="13" bestFit="1" customWidth="1"/>
    <col min="10678" max="10920" width="58.28515625" style="13"/>
    <col min="10921" max="10921" width="9" style="13" customWidth="1"/>
    <col min="10922" max="10922" width="60.28515625" style="13" customWidth="1"/>
    <col min="10923" max="10923" width="15.7109375" style="13" bestFit="1" customWidth="1"/>
    <col min="10924" max="10924" width="14.140625" style="13" bestFit="1" customWidth="1"/>
    <col min="10925" max="10925" width="14.140625" style="13" customWidth="1"/>
    <col min="10926" max="10926" width="14.140625" style="13" bestFit="1" customWidth="1"/>
    <col min="10927" max="10928" width="13.140625" style="13" bestFit="1" customWidth="1"/>
    <col min="10929" max="10929" width="14" style="13" customWidth="1"/>
    <col min="10930" max="10930" width="13.140625" style="13" customWidth="1"/>
    <col min="10931" max="10931" width="16.42578125" style="13" customWidth="1"/>
    <col min="10932" max="10932" width="18.5703125" style="13" customWidth="1"/>
    <col min="10933" max="10933" width="8.140625" style="13" bestFit="1" customWidth="1"/>
    <col min="10934" max="11176" width="58.28515625" style="13"/>
    <col min="11177" max="11177" width="9" style="13" customWidth="1"/>
    <col min="11178" max="11178" width="60.28515625" style="13" customWidth="1"/>
    <col min="11179" max="11179" width="15.7109375" style="13" bestFit="1" customWidth="1"/>
    <col min="11180" max="11180" width="14.140625" style="13" bestFit="1" customWidth="1"/>
    <col min="11181" max="11181" width="14.140625" style="13" customWidth="1"/>
    <col min="11182" max="11182" width="14.140625" style="13" bestFit="1" customWidth="1"/>
    <col min="11183" max="11184" width="13.140625" style="13" bestFit="1" customWidth="1"/>
    <col min="11185" max="11185" width="14" style="13" customWidth="1"/>
    <col min="11186" max="11186" width="13.140625" style="13" customWidth="1"/>
    <col min="11187" max="11187" width="16.42578125" style="13" customWidth="1"/>
    <col min="11188" max="11188" width="18.5703125" style="13" customWidth="1"/>
    <col min="11189" max="11189" width="8.140625" style="13" bestFit="1" customWidth="1"/>
    <col min="11190" max="11432" width="58.28515625" style="13"/>
    <col min="11433" max="11433" width="9" style="13" customWidth="1"/>
    <col min="11434" max="11434" width="60.28515625" style="13" customWidth="1"/>
    <col min="11435" max="11435" width="15.7109375" style="13" bestFit="1" customWidth="1"/>
    <col min="11436" max="11436" width="14.140625" style="13" bestFit="1" customWidth="1"/>
    <col min="11437" max="11437" width="14.140625" style="13" customWidth="1"/>
    <col min="11438" max="11438" width="14.140625" style="13" bestFit="1" customWidth="1"/>
    <col min="11439" max="11440" width="13.140625" style="13" bestFit="1" customWidth="1"/>
    <col min="11441" max="11441" width="14" style="13" customWidth="1"/>
    <col min="11442" max="11442" width="13.140625" style="13" customWidth="1"/>
    <col min="11443" max="11443" width="16.42578125" style="13" customWidth="1"/>
    <col min="11444" max="11444" width="18.5703125" style="13" customWidth="1"/>
    <col min="11445" max="11445" width="8.140625" style="13" bestFit="1" customWidth="1"/>
    <col min="11446" max="11688" width="58.28515625" style="13"/>
    <col min="11689" max="11689" width="9" style="13" customWidth="1"/>
    <col min="11690" max="11690" width="60.28515625" style="13" customWidth="1"/>
    <col min="11691" max="11691" width="15.7109375" style="13" bestFit="1" customWidth="1"/>
    <col min="11692" max="11692" width="14.140625" style="13" bestFit="1" customWidth="1"/>
    <col min="11693" max="11693" width="14.140625" style="13" customWidth="1"/>
    <col min="11694" max="11694" width="14.140625" style="13" bestFit="1" customWidth="1"/>
    <col min="11695" max="11696" width="13.140625" style="13" bestFit="1" customWidth="1"/>
    <col min="11697" max="11697" width="14" style="13" customWidth="1"/>
    <col min="11698" max="11698" width="13.140625" style="13" customWidth="1"/>
    <col min="11699" max="11699" width="16.42578125" style="13" customWidth="1"/>
    <col min="11700" max="11700" width="18.5703125" style="13" customWidth="1"/>
    <col min="11701" max="11701" width="8.140625" style="13" bestFit="1" customWidth="1"/>
    <col min="11702" max="11944" width="58.28515625" style="13"/>
    <col min="11945" max="11945" width="9" style="13" customWidth="1"/>
    <col min="11946" max="11946" width="60.28515625" style="13" customWidth="1"/>
    <col min="11947" max="11947" width="15.7109375" style="13" bestFit="1" customWidth="1"/>
    <col min="11948" max="11948" width="14.140625" style="13" bestFit="1" customWidth="1"/>
    <col min="11949" max="11949" width="14.140625" style="13" customWidth="1"/>
    <col min="11950" max="11950" width="14.140625" style="13" bestFit="1" customWidth="1"/>
    <col min="11951" max="11952" width="13.140625" style="13" bestFit="1" customWidth="1"/>
    <col min="11953" max="11953" width="14" style="13" customWidth="1"/>
    <col min="11954" max="11954" width="13.140625" style="13" customWidth="1"/>
    <col min="11955" max="11955" width="16.42578125" style="13" customWidth="1"/>
    <col min="11956" max="11956" width="18.5703125" style="13" customWidth="1"/>
    <col min="11957" max="11957" width="8.140625" style="13" bestFit="1" customWidth="1"/>
    <col min="11958" max="12200" width="58.28515625" style="13"/>
    <col min="12201" max="12201" width="9" style="13" customWidth="1"/>
    <col min="12202" max="12202" width="60.28515625" style="13" customWidth="1"/>
    <col min="12203" max="12203" width="15.7109375" style="13" bestFit="1" customWidth="1"/>
    <col min="12204" max="12204" width="14.140625" style="13" bestFit="1" customWidth="1"/>
    <col min="12205" max="12205" width="14.140625" style="13" customWidth="1"/>
    <col min="12206" max="12206" width="14.140625" style="13" bestFit="1" customWidth="1"/>
    <col min="12207" max="12208" width="13.140625" style="13" bestFit="1" customWidth="1"/>
    <col min="12209" max="12209" width="14" style="13" customWidth="1"/>
    <col min="12210" max="12210" width="13.140625" style="13" customWidth="1"/>
    <col min="12211" max="12211" width="16.42578125" style="13" customWidth="1"/>
    <col min="12212" max="12212" width="18.5703125" style="13" customWidth="1"/>
    <col min="12213" max="12213" width="8.140625" style="13" bestFit="1" customWidth="1"/>
    <col min="12214" max="12456" width="58.28515625" style="13"/>
    <col min="12457" max="12457" width="9" style="13" customWidth="1"/>
    <col min="12458" max="12458" width="60.28515625" style="13" customWidth="1"/>
    <col min="12459" max="12459" width="15.7109375" style="13" bestFit="1" customWidth="1"/>
    <col min="12460" max="12460" width="14.140625" style="13" bestFit="1" customWidth="1"/>
    <col min="12461" max="12461" width="14.140625" style="13" customWidth="1"/>
    <col min="12462" max="12462" width="14.140625" style="13" bestFit="1" customWidth="1"/>
    <col min="12463" max="12464" width="13.140625" style="13" bestFit="1" customWidth="1"/>
    <col min="12465" max="12465" width="14" style="13" customWidth="1"/>
    <col min="12466" max="12466" width="13.140625" style="13" customWidth="1"/>
    <col min="12467" max="12467" width="16.42578125" style="13" customWidth="1"/>
    <col min="12468" max="12468" width="18.5703125" style="13" customWidth="1"/>
    <col min="12469" max="12469" width="8.140625" style="13" bestFit="1" customWidth="1"/>
    <col min="12470" max="12712" width="58.28515625" style="13"/>
    <col min="12713" max="12713" width="9" style="13" customWidth="1"/>
    <col min="12714" max="12714" width="60.28515625" style="13" customWidth="1"/>
    <col min="12715" max="12715" width="15.7109375" style="13" bestFit="1" customWidth="1"/>
    <col min="12716" max="12716" width="14.140625" style="13" bestFit="1" customWidth="1"/>
    <col min="12717" max="12717" width="14.140625" style="13" customWidth="1"/>
    <col min="12718" max="12718" width="14.140625" style="13" bestFit="1" customWidth="1"/>
    <col min="12719" max="12720" width="13.140625" style="13" bestFit="1" customWidth="1"/>
    <col min="12721" max="12721" width="14" style="13" customWidth="1"/>
    <col min="12722" max="12722" width="13.140625" style="13" customWidth="1"/>
    <col min="12723" max="12723" width="16.42578125" style="13" customWidth="1"/>
    <col min="12724" max="12724" width="18.5703125" style="13" customWidth="1"/>
    <col min="12725" max="12725" width="8.140625" style="13" bestFit="1" customWidth="1"/>
    <col min="12726" max="12968" width="58.28515625" style="13"/>
    <col min="12969" max="12969" width="9" style="13" customWidth="1"/>
    <col min="12970" max="12970" width="60.28515625" style="13" customWidth="1"/>
    <col min="12971" max="12971" width="15.7109375" style="13" bestFit="1" customWidth="1"/>
    <col min="12972" max="12972" width="14.140625" style="13" bestFit="1" customWidth="1"/>
    <col min="12973" max="12973" width="14.140625" style="13" customWidth="1"/>
    <col min="12974" max="12974" width="14.140625" style="13" bestFit="1" customWidth="1"/>
    <col min="12975" max="12976" width="13.140625" style="13" bestFit="1" customWidth="1"/>
    <col min="12977" max="12977" width="14" style="13" customWidth="1"/>
    <col min="12978" max="12978" width="13.140625" style="13" customWidth="1"/>
    <col min="12979" max="12979" width="16.42578125" style="13" customWidth="1"/>
    <col min="12980" max="12980" width="18.5703125" style="13" customWidth="1"/>
    <col min="12981" max="12981" width="8.140625" style="13" bestFit="1" customWidth="1"/>
    <col min="12982" max="13224" width="58.28515625" style="13"/>
    <col min="13225" max="13225" width="9" style="13" customWidth="1"/>
    <col min="13226" max="13226" width="60.28515625" style="13" customWidth="1"/>
    <col min="13227" max="13227" width="15.7109375" style="13" bestFit="1" customWidth="1"/>
    <col min="13228" max="13228" width="14.140625" style="13" bestFit="1" customWidth="1"/>
    <col min="13229" max="13229" width="14.140625" style="13" customWidth="1"/>
    <col min="13230" max="13230" width="14.140625" style="13" bestFit="1" customWidth="1"/>
    <col min="13231" max="13232" width="13.140625" style="13" bestFit="1" customWidth="1"/>
    <col min="13233" max="13233" width="14" style="13" customWidth="1"/>
    <col min="13234" max="13234" width="13.140625" style="13" customWidth="1"/>
    <col min="13235" max="13235" width="16.42578125" style="13" customWidth="1"/>
    <col min="13236" max="13236" width="18.5703125" style="13" customWidth="1"/>
    <col min="13237" max="13237" width="8.140625" style="13" bestFit="1" customWidth="1"/>
    <col min="13238" max="13480" width="58.28515625" style="13"/>
    <col min="13481" max="13481" width="9" style="13" customWidth="1"/>
    <col min="13482" max="13482" width="60.28515625" style="13" customWidth="1"/>
    <col min="13483" max="13483" width="15.7109375" style="13" bestFit="1" customWidth="1"/>
    <col min="13484" max="13484" width="14.140625" style="13" bestFit="1" customWidth="1"/>
    <col min="13485" max="13485" width="14.140625" style="13" customWidth="1"/>
    <col min="13486" max="13486" width="14.140625" style="13" bestFit="1" customWidth="1"/>
    <col min="13487" max="13488" width="13.140625" style="13" bestFit="1" customWidth="1"/>
    <col min="13489" max="13489" width="14" style="13" customWidth="1"/>
    <col min="13490" max="13490" width="13.140625" style="13" customWidth="1"/>
    <col min="13491" max="13491" width="16.42578125" style="13" customWidth="1"/>
    <col min="13492" max="13492" width="18.5703125" style="13" customWidth="1"/>
    <col min="13493" max="13493" width="8.140625" style="13" bestFit="1" customWidth="1"/>
    <col min="13494" max="13736" width="58.28515625" style="13"/>
    <col min="13737" max="13737" width="9" style="13" customWidth="1"/>
    <col min="13738" max="13738" width="60.28515625" style="13" customWidth="1"/>
    <col min="13739" max="13739" width="15.7109375" style="13" bestFit="1" customWidth="1"/>
    <col min="13740" max="13740" width="14.140625" style="13" bestFit="1" customWidth="1"/>
    <col min="13741" max="13741" width="14.140625" style="13" customWidth="1"/>
    <col min="13742" max="13742" width="14.140625" style="13" bestFit="1" customWidth="1"/>
    <col min="13743" max="13744" width="13.140625" style="13" bestFit="1" customWidth="1"/>
    <col min="13745" max="13745" width="14" style="13" customWidth="1"/>
    <col min="13746" max="13746" width="13.140625" style="13" customWidth="1"/>
    <col min="13747" max="13747" width="16.42578125" style="13" customWidth="1"/>
    <col min="13748" max="13748" width="18.5703125" style="13" customWidth="1"/>
    <col min="13749" max="13749" width="8.140625" style="13" bestFit="1" customWidth="1"/>
    <col min="13750" max="13992" width="58.28515625" style="13"/>
    <col min="13993" max="13993" width="9" style="13" customWidth="1"/>
    <col min="13994" max="13994" width="60.28515625" style="13" customWidth="1"/>
    <col min="13995" max="13995" width="15.7109375" style="13" bestFit="1" customWidth="1"/>
    <col min="13996" max="13996" width="14.140625" style="13" bestFit="1" customWidth="1"/>
    <col min="13997" max="13997" width="14.140625" style="13" customWidth="1"/>
    <col min="13998" max="13998" width="14.140625" style="13" bestFit="1" customWidth="1"/>
    <col min="13999" max="14000" width="13.140625" style="13" bestFit="1" customWidth="1"/>
    <col min="14001" max="14001" width="14" style="13" customWidth="1"/>
    <col min="14002" max="14002" width="13.140625" style="13" customWidth="1"/>
    <col min="14003" max="14003" width="16.42578125" style="13" customWidth="1"/>
    <col min="14004" max="14004" width="18.5703125" style="13" customWidth="1"/>
    <col min="14005" max="14005" width="8.140625" style="13" bestFit="1" customWidth="1"/>
    <col min="14006" max="14248" width="58.28515625" style="13"/>
    <col min="14249" max="14249" width="9" style="13" customWidth="1"/>
    <col min="14250" max="14250" width="60.28515625" style="13" customWidth="1"/>
    <col min="14251" max="14251" width="15.7109375" style="13" bestFit="1" customWidth="1"/>
    <col min="14252" max="14252" width="14.140625" style="13" bestFit="1" customWidth="1"/>
    <col min="14253" max="14253" width="14.140625" style="13" customWidth="1"/>
    <col min="14254" max="14254" width="14.140625" style="13" bestFit="1" customWidth="1"/>
    <col min="14255" max="14256" width="13.140625" style="13" bestFit="1" customWidth="1"/>
    <col min="14257" max="14257" width="14" style="13" customWidth="1"/>
    <col min="14258" max="14258" width="13.140625" style="13" customWidth="1"/>
    <col min="14259" max="14259" width="16.42578125" style="13" customWidth="1"/>
    <col min="14260" max="14260" width="18.5703125" style="13" customWidth="1"/>
    <col min="14261" max="14261" width="8.140625" style="13" bestFit="1" customWidth="1"/>
    <col min="14262" max="14504" width="58.28515625" style="13"/>
    <col min="14505" max="14505" width="9" style="13" customWidth="1"/>
    <col min="14506" max="14506" width="60.28515625" style="13" customWidth="1"/>
    <col min="14507" max="14507" width="15.7109375" style="13" bestFit="1" customWidth="1"/>
    <col min="14508" max="14508" width="14.140625" style="13" bestFit="1" customWidth="1"/>
    <col min="14509" max="14509" width="14.140625" style="13" customWidth="1"/>
    <col min="14510" max="14510" width="14.140625" style="13" bestFit="1" customWidth="1"/>
    <col min="14511" max="14512" width="13.140625" style="13" bestFit="1" customWidth="1"/>
    <col min="14513" max="14513" width="14" style="13" customWidth="1"/>
    <col min="14514" max="14514" width="13.140625" style="13" customWidth="1"/>
    <col min="14515" max="14515" width="16.42578125" style="13" customWidth="1"/>
    <col min="14516" max="14516" width="18.5703125" style="13" customWidth="1"/>
    <col min="14517" max="14517" width="8.140625" style="13" bestFit="1" customWidth="1"/>
    <col min="14518" max="14760" width="58.28515625" style="13"/>
    <col min="14761" max="14761" width="9" style="13" customWidth="1"/>
    <col min="14762" max="14762" width="60.28515625" style="13" customWidth="1"/>
    <col min="14763" max="14763" width="15.7109375" style="13" bestFit="1" customWidth="1"/>
    <col min="14764" max="14764" width="14.140625" style="13" bestFit="1" customWidth="1"/>
    <col min="14765" max="14765" width="14.140625" style="13" customWidth="1"/>
    <col min="14766" max="14766" width="14.140625" style="13" bestFit="1" customWidth="1"/>
    <col min="14767" max="14768" width="13.140625" style="13" bestFit="1" customWidth="1"/>
    <col min="14769" max="14769" width="14" style="13" customWidth="1"/>
    <col min="14770" max="14770" width="13.140625" style="13" customWidth="1"/>
    <col min="14771" max="14771" width="16.42578125" style="13" customWidth="1"/>
    <col min="14772" max="14772" width="18.5703125" style="13" customWidth="1"/>
    <col min="14773" max="14773" width="8.140625" style="13" bestFit="1" customWidth="1"/>
    <col min="14774" max="15016" width="58.28515625" style="13"/>
    <col min="15017" max="15017" width="9" style="13" customWidth="1"/>
    <col min="15018" max="15018" width="60.28515625" style="13" customWidth="1"/>
    <col min="15019" max="15019" width="15.7109375" style="13" bestFit="1" customWidth="1"/>
    <col min="15020" max="15020" width="14.140625" style="13" bestFit="1" customWidth="1"/>
    <col min="15021" max="15021" width="14.140625" style="13" customWidth="1"/>
    <col min="15022" max="15022" width="14.140625" style="13" bestFit="1" customWidth="1"/>
    <col min="15023" max="15024" width="13.140625" style="13" bestFit="1" customWidth="1"/>
    <col min="15025" max="15025" width="14" style="13" customWidth="1"/>
    <col min="15026" max="15026" width="13.140625" style="13" customWidth="1"/>
    <col min="15027" max="15027" width="16.42578125" style="13" customWidth="1"/>
    <col min="15028" max="15028" width="18.5703125" style="13" customWidth="1"/>
    <col min="15029" max="15029" width="8.140625" style="13" bestFit="1" customWidth="1"/>
    <col min="15030" max="15272" width="58.28515625" style="13"/>
    <col min="15273" max="15273" width="9" style="13" customWidth="1"/>
    <col min="15274" max="15274" width="60.28515625" style="13" customWidth="1"/>
    <col min="15275" max="15275" width="15.7109375" style="13" bestFit="1" customWidth="1"/>
    <col min="15276" max="15276" width="14.140625" style="13" bestFit="1" customWidth="1"/>
    <col min="15277" max="15277" width="14.140625" style="13" customWidth="1"/>
    <col min="15278" max="15278" width="14.140625" style="13" bestFit="1" customWidth="1"/>
    <col min="15279" max="15280" width="13.140625" style="13" bestFit="1" customWidth="1"/>
    <col min="15281" max="15281" width="14" style="13" customWidth="1"/>
    <col min="15282" max="15282" width="13.140625" style="13" customWidth="1"/>
    <col min="15283" max="15283" width="16.42578125" style="13" customWidth="1"/>
    <col min="15284" max="15284" width="18.5703125" style="13" customWidth="1"/>
    <col min="15285" max="15285" width="8.140625" style="13" bestFit="1" customWidth="1"/>
    <col min="15286" max="15528" width="58.28515625" style="13"/>
    <col min="15529" max="15529" width="9" style="13" customWidth="1"/>
    <col min="15530" max="15530" width="60.28515625" style="13" customWidth="1"/>
    <col min="15531" max="15531" width="15.7109375" style="13" bestFit="1" customWidth="1"/>
    <col min="15532" max="15532" width="14.140625" style="13" bestFit="1" customWidth="1"/>
    <col min="15533" max="15533" width="14.140625" style="13" customWidth="1"/>
    <col min="15534" max="15534" width="14.140625" style="13" bestFit="1" customWidth="1"/>
    <col min="15535" max="15536" width="13.140625" style="13" bestFit="1" customWidth="1"/>
    <col min="15537" max="15537" width="14" style="13" customWidth="1"/>
    <col min="15538" max="15538" width="13.140625" style="13" customWidth="1"/>
    <col min="15539" max="15539" width="16.42578125" style="13" customWidth="1"/>
    <col min="15540" max="15540" width="18.5703125" style="13" customWidth="1"/>
    <col min="15541" max="15541" width="8.140625" style="13" bestFit="1" customWidth="1"/>
    <col min="15542" max="15784" width="58.28515625" style="13"/>
    <col min="15785" max="15785" width="9" style="13" customWidth="1"/>
    <col min="15786" max="15786" width="60.28515625" style="13" customWidth="1"/>
    <col min="15787" max="15787" width="15.7109375" style="13" bestFit="1" customWidth="1"/>
    <col min="15788" max="15788" width="14.140625" style="13" bestFit="1" customWidth="1"/>
    <col min="15789" max="15789" width="14.140625" style="13" customWidth="1"/>
    <col min="15790" max="15790" width="14.140625" style="13" bestFit="1" customWidth="1"/>
    <col min="15791" max="15792" width="13.140625" style="13" bestFit="1" customWidth="1"/>
    <col min="15793" max="15793" width="14" style="13" customWidth="1"/>
    <col min="15794" max="15794" width="13.140625" style="13" customWidth="1"/>
    <col min="15795" max="15795" width="16.42578125" style="13" customWidth="1"/>
    <col min="15796" max="15796" width="18.5703125" style="13" customWidth="1"/>
    <col min="15797" max="15797" width="8.140625" style="13" bestFit="1" customWidth="1"/>
    <col min="15798" max="16040" width="58.28515625" style="13"/>
    <col min="16041" max="16041" width="9" style="13" customWidth="1"/>
    <col min="16042" max="16042" width="60.28515625" style="13" customWidth="1"/>
    <col min="16043" max="16043" width="15.7109375" style="13" bestFit="1" customWidth="1"/>
    <col min="16044" max="16044" width="14.140625" style="13" bestFit="1" customWidth="1"/>
    <col min="16045" max="16045" width="14.140625" style="13" customWidth="1"/>
    <col min="16046" max="16046" width="14.140625" style="13" bestFit="1" customWidth="1"/>
    <col min="16047" max="16048" width="13.140625" style="13" bestFit="1" customWidth="1"/>
    <col min="16049" max="16049" width="14" style="13" customWidth="1"/>
    <col min="16050" max="16050" width="13.140625" style="13" customWidth="1"/>
    <col min="16051" max="16051" width="16.42578125" style="13" customWidth="1"/>
    <col min="16052" max="16052" width="18.5703125" style="13" customWidth="1"/>
    <col min="16053" max="16053" width="8.140625" style="13" bestFit="1" customWidth="1"/>
    <col min="16054" max="16384" width="58.28515625" style="13"/>
  </cols>
  <sheetData>
    <row r="1" spans="1:11" x14ac:dyDescent="0.25">
      <c r="A1" s="13"/>
      <c r="B1" s="13"/>
      <c r="H1" s="87"/>
      <c r="I1" s="87"/>
      <c r="J1" s="90" t="s">
        <v>77</v>
      </c>
      <c r="K1" s="90"/>
    </row>
    <row r="2" spans="1:11" x14ac:dyDescent="0.25">
      <c r="A2" s="13"/>
      <c r="B2" s="13"/>
      <c r="H2" s="90" t="s">
        <v>74</v>
      </c>
      <c r="I2" s="90"/>
      <c r="J2" s="90"/>
      <c r="K2" s="90"/>
    </row>
    <row r="3" spans="1:11" x14ac:dyDescent="0.25">
      <c r="A3" s="13"/>
      <c r="B3" s="13"/>
      <c r="H3" s="90" t="s">
        <v>75</v>
      </c>
      <c r="I3" s="90"/>
      <c r="J3" s="90"/>
      <c r="K3" s="90"/>
    </row>
    <row r="4" spans="1:11" x14ac:dyDescent="0.25">
      <c r="A4" s="13"/>
      <c r="B4" s="13"/>
      <c r="H4" s="90" t="s">
        <v>76</v>
      </c>
      <c r="I4" s="90"/>
      <c r="J4" s="90"/>
      <c r="K4" s="90"/>
    </row>
    <row r="5" spans="1:11" x14ac:dyDescent="0.25">
      <c r="A5" s="13"/>
      <c r="B5" s="13"/>
      <c r="H5" s="90" t="s">
        <v>70</v>
      </c>
      <c r="I5" s="90"/>
      <c r="J5" s="90"/>
      <c r="K5" s="90"/>
    </row>
    <row r="7" spans="1:11" x14ac:dyDescent="0.25">
      <c r="H7" s="14"/>
      <c r="I7" s="88" t="s">
        <v>73</v>
      </c>
      <c r="J7" s="88"/>
      <c r="K7" s="88"/>
    </row>
    <row r="8" spans="1:11" x14ac:dyDescent="0.25">
      <c r="H8" s="88" t="s">
        <v>61</v>
      </c>
      <c r="I8" s="88"/>
      <c r="J8" s="88"/>
      <c r="K8" s="88"/>
    </row>
    <row r="9" spans="1:11" x14ac:dyDescent="0.25">
      <c r="H9" s="14"/>
      <c r="I9" s="88" t="s">
        <v>70</v>
      </c>
      <c r="J9" s="88"/>
      <c r="K9" s="88"/>
    </row>
    <row r="11" spans="1:11" x14ac:dyDescent="0.25">
      <c r="A11" s="89" t="s">
        <v>71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16.5" thickBot="1" x14ac:dyDescent="0.3">
      <c r="B12" s="76"/>
      <c r="D12" s="14"/>
      <c r="E12" s="14"/>
      <c r="F12" s="14"/>
      <c r="G12" s="14"/>
      <c r="H12" s="14"/>
      <c r="I12" s="15"/>
      <c r="J12" s="14"/>
      <c r="K12" s="14" t="s">
        <v>0</v>
      </c>
    </row>
    <row r="13" spans="1:11" s="1" customFormat="1" ht="32.25" thickBot="1" x14ac:dyDescent="0.3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5" thickBot="1" x14ac:dyDescent="0.3">
      <c r="A14" s="33">
        <v>1000000</v>
      </c>
      <c r="B14" s="35" t="s">
        <v>12</v>
      </c>
      <c r="C14" s="36">
        <f t="shared" ref="C14:J14" si="0">SUM(C15+C25+C31+C33+C42+C45)</f>
        <v>815751897</v>
      </c>
      <c r="D14" s="36">
        <f t="shared" si="0"/>
        <v>174556678</v>
      </c>
      <c r="E14" s="36">
        <f t="shared" si="0"/>
        <v>42101882</v>
      </c>
      <c r="F14" s="36">
        <f t="shared" si="0"/>
        <v>74341006</v>
      </c>
      <c r="G14" s="36">
        <f t="shared" si="0"/>
        <v>15874534</v>
      </c>
      <c r="H14" s="36">
        <f t="shared" si="0"/>
        <v>14498319</v>
      </c>
      <c r="I14" s="36">
        <f t="shared" si="0"/>
        <v>12115192</v>
      </c>
      <c r="J14" s="36">
        <f t="shared" si="0"/>
        <v>3774295</v>
      </c>
      <c r="K14" s="37">
        <f>SUM(C14:J14)</f>
        <v>1153013803</v>
      </c>
    </row>
    <row r="15" spans="1:11" s="1" customFormat="1" x14ac:dyDescent="0.25">
      <c r="A15" s="16">
        <v>1010000</v>
      </c>
      <c r="B15" s="34" t="s">
        <v>13</v>
      </c>
      <c r="C15" s="38">
        <f>SUM(C16+C17+C19+C20+C21+C22+C23)</f>
        <v>354782593</v>
      </c>
      <c r="D15" s="38">
        <f t="shared" ref="D15:J15" si="1">SUM(D16+D17+D19+D20+D21+D22+D23)</f>
        <v>171255356</v>
      </c>
      <c r="E15" s="38">
        <f t="shared" si="1"/>
        <v>26307759</v>
      </c>
      <c r="F15" s="38">
        <f t="shared" si="1"/>
        <v>53689173</v>
      </c>
      <c r="G15" s="38">
        <f t="shared" si="1"/>
        <v>5676892</v>
      </c>
      <c r="H15" s="38">
        <f t="shared" si="1"/>
        <v>8236156</v>
      </c>
      <c r="I15" s="38">
        <f t="shared" si="1"/>
        <v>3668264</v>
      </c>
      <c r="J15" s="38">
        <f t="shared" si="1"/>
        <v>1863775</v>
      </c>
      <c r="K15" s="39">
        <f t="shared" ref="K15:K79" si="2">SUM(C15:J15)</f>
        <v>625479968</v>
      </c>
    </row>
    <row r="16" spans="1:11" s="1" customFormat="1" x14ac:dyDescent="0.25">
      <c r="A16" s="8">
        <v>1010100</v>
      </c>
      <c r="B16" s="11" t="s">
        <v>14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1:11" s="1" customFormat="1" ht="31.5" x14ac:dyDescent="0.25">
      <c r="A17" s="8">
        <v>1010200</v>
      </c>
      <c r="B17" s="11" t="s">
        <v>15</v>
      </c>
      <c r="C17" s="40">
        <f>157306343+C18</f>
        <v>279901132</v>
      </c>
      <c r="D17" s="40">
        <f>121242293+D18</f>
        <v>155888501</v>
      </c>
      <c r="E17" s="40">
        <f>E18</f>
        <v>17887050</v>
      </c>
      <c r="F17" s="40">
        <f>24687341+F18</f>
        <v>46232198</v>
      </c>
      <c r="G17" s="40">
        <f t="shared" ref="G17:J17" si="3">G18</f>
        <v>3461738</v>
      </c>
      <c r="H17" s="40">
        <f t="shared" si="3"/>
        <v>5364608</v>
      </c>
      <c r="I17" s="40">
        <f t="shared" si="3"/>
        <v>1849267</v>
      </c>
      <c r="J17" s="40">
        <f t="shared" si="3"/>
        <v>861267</v>
      </c>
      <c r="K17" s="41">
        <f t="shared" si="2"/>
        <v>511445761</v>
      </c>
    </row>
    <row r="18" spans="1:11" s="1" customFormat="1" ht="31.5" x14ac:dyDescent="0.25">
      <c r="A18" s="18">
        <v>1010290</v>
      </c>
      <c r="B18" s="19" t="s">
        <v>16</v>
      </c>
      <c r="C18" s="42">
        <f>122387938+206851</f>
        <v>122594789</v>
      </c>
      <c r="D18" s="42">
        <v>34646208</v>
      </c>
      <c r="E18" s="42">
        <v>17887050</v>
      </c>
      <c r="F18" s="42">
        <f>20222707+1322150</f>
        <v>21544857</v>
      </c>
      <c r="G18" s="42">
        <f>3323396+138342</f>
        <v>3461738</v>
      </c>
      <c r="H18" s="42">
        <f>5348965+15643</f>
        <v>5364608</v>
      </c>
      <c r="I18" s="42">
        <f>1798423+50844</f>
        <v>1849267</v>
      </c>
      <c r="J18" s="42">
        <v>861267</v>
      </c>
      <c r="K18" s="43">
        <f t="shared" si="2"/>
        <v>208209784</v>
      </c>
    </row>
    <row r="19" spans="1:11" s="1" customFormat="1" x14ac:dyDescent="0.25">
      <c r="A19" s="8">
        <v>1010400</v>
      </c>
      <c r="B19" s="11" t="s">
        <v>17</v>
      </c>
      <c r="C19" s="40">
        <v>2401200</v>
      </c>
      <c r="D19" s="40">
        <v>0</v>
      </c>
      <c r="E19" s="40">
        <v>1444200</v>
      </c>
      <c r="F19" s="40">
        <v>574200</v>
      </c>
      <c r="G19" s="40">
        <v>469800</v>
      </c>
      <c r="H19" s="40">
        <v>243600</v>
      </c>
      <c r="I19" s="40">
        <v>330600</v>
      </c>
      <c r="J19" s="40">
        <v>156600</v>
      </c>
      <c r="K19" s="41">
        <f t="shared" si="2"/>
        <v>5620200</v>
      </c>
    </row>
    <row r="20" spans="1:11" s="1" customFormat="1" ht="47.25" x14ac:dyDescent="0.25">
      <c r="A20" s="8">
        <v>1010600</v>
      </c>
      <c r="B20" s="11" t="s">
        <v>18</v>
      </c>
      <c r="C20" s="40">
        <v>10699537</v>
      </c>
      <c r="D20" s="40">
        <v>189590</v>
      </c>
      <c r="E20" s="40"/>
      <c r="F20" s="40">
        <v>212304</v>
      </c>
      <c r="G20" s="40"/>
      <c r="H20" s="40"/>
      <c r="I20" s="40"/>
      <c r="J20" s="40"/>
      <c r="K20" s="41">
        <f t="shared" si="2"/>
        <v>11101431</v>
      </c>
    </row>
    <row r="21" spans="1:11" s="1" customFormat="1" ht="47.25" x14ac:dyDescent="0.25">
      <c r="A21" s="8">
        <v>1010601</v>
      </c>
      <c r="B21" s="11" t="s">
        <v>19</v>
      </c>
      <c r="C21" s="40">
        <v>8234005</v>
      </c>
      <c r="D21" s="40">
        <v>68837</v>
      </c>
      <c r="E21" s="40"/>
      <c r="F21" s="40">
        <v>256043</v>
      </c>
      <c r="G21" s="40"/>
      <c r="H21" s="40"/>
      <c r="I21" s="40"/>
      <c r="J21" s="40"/>
      <c r="K21" s="41">
        <f t="shared" si="2"/>
        <v>8558885</v>
      </c>
    </row>
    <row r="22" spans="1:11" s="1" customFormat="1" x14ac:dyDescent="0.25">
      <c r="A22" s="8">
        <v>1010700</v>
      </c>
      <c r="B22" s="11" t="s">
        <v>20</v>
      </c>
      <c r="C22" s="40">
        <v>21772611</v>
      </c>
      <c r="D22" s="40">
        <v>12446122</v>
      </c>
      <c r="E22" s="40"/>
      <c r="F22" s="40"/>
      <c r="G22" s="40"/>
      <c r="H22" s="40"/>
      <c r="I22" s="40"/>
      <c r="J22" s="40"/>
      <c r="K22" s="41">
        <f t="shared" si="2"/>
        <v>34218733</v>
      </c>
    </row>
    <row r="23" spans="1:11" s="1" customFormat="1" ht="94.5" x14ac:dyDescent="0.25">
      <c r="A23" s="8">
        <v>1010800</v>
      </c>
      <c r="B23" s="86" t="s">
        <v>72</v>
      </c>
      <c r="C23" s="40">
        <v>31774108</v>
      </c>
      <c r="D23" s="40">
        <v>2662306</v>
      </c>
      <c r="E23" s="40">
        <v>6976509</v>
      </c>
      <c r="F23" s="40">
        <v>6414428</v>
      </c>
      <c r="G23" s="40">
        <v>1745354</v>
      </c>
      <c r="H23" s="40">
        <v>2627948</v>
      </c>
      <c r="I23" s="40">
        <v>1488397</v>
      </c>
      <c r="J23" s="40">
        <v>845908</v>
      </c>
      <c r="K23" s="41">
        <f t="shared" ref="K23" si="4">SUM(C23:J23)</f>
        <v>54534958</v>
      </c>
    </row>
    <row r="24" spans="1:11" s="1" customFormat="1" x14ac:dyDescent="0.25">
      <c r="A24" s="18"/>
      <c r="B24" s="11"/>
      <c r="C24" s="40"/>
      <c r="D24" s="40"/>
      <c r="E24" s="40"/>
      <c r="F24" s="40"/>
      <c r="G24" s="40"/>
      <c r="H24" s="40"/>
      <c r="I24" s="40"/>
      <c r="J24" s="40"/>
      <c r="K24" s="41"/>
    </row>
    <row r="25" spans="1:11" s="2" customFormat="1" ht="31.5" x14ac:dyDescent="0.25">
      <c r="A25" s="8">
        <v>1020000</v>
      </c>
      <c r="B25" s="11" t="s">
        <v>21</v>
      </c>
      <c r="C25" s="40">
        <f t="shared" ref="C25:J25" si="5">SUM(C26:C29)</f>
        <v>31697651</v>
      </c>
      <c r="D25" s="40">
        <f t="shared" si="5"/>
        <v>117763</v>
      </c>
      <c r="E25" s="40">
        <f t="shared" si="5"/>
        <v>8829300</v>
      </c>
      <c r="F25" s="40">
        <f t="shared" si="5"/>
        <v>408055</v>
      </c>
      <c r="G25" s="40">
        <f t="shared" si="5"/>
        <v>4379290</v>
      </c>
      <c r="H25" s="40">
        <f t="shared" si="5"/>
        <v>210591</v>
      </c>
      <c r="I25" s="40">
        <f t="shared" si="5"/>
        <v>46516</v>
      </c>
      <c r="J25" s="40">
        <f t="shared" si="5"/>
        <v>121630</v>
      </c>
      <c r="K25" s="41">
        <f t="shared" si="2"/>
        <v>45810796</v>
      </c>
    </row>
    <row r="26" spans="1:11" s="1" customFormat="1" x14ac:dyDescent="0.25">
      <c r="A26" s="8">
        <v>1020100</v>
      </c>
      <c r="B26" s="11" t="s">
        <v>22</v>
      </c>
      <c r="C26" s="40"/>
      <c r="D26" s="40"/>
      <c r="E26" s="40"/>
      <c r="F26" s="40"/>
      <c r="G26" s="40"/>
      <c r="H26" s="40"/>
      <c r="I26" s="40"/>
      <c r="J26" s="40"/>
      <c r="K26" s="41">
        <f t="shared" si="2"/>
        <v>0</v>
      </c>
    </row>
    <row r="27" spans="1:11" s="1" customFormat="1" ht="31.5" x14ac:dyDescent="0.25">
      <c r="A27" s="8">
        <v>1020200</v>
      </c>
      <c r="B27" s="11" t="s">
        <v>23</v>
      </c>
      <c r="C27" s="40">
        <v>29009837</v>
      </c>
      <c r="D27" s="40"/>
      <c r="E27" s="40">
        <v>8674413</v>
      </c>
      <c r="F27" s="40">
        <v>203891</v>
      </c>
      <c r="G27" s="40">
        <v>4247565</v>
      </c>
      <c r="H27" s="40">
        <v>19800</v>
      </c>
      <c r="I27" s="40"/>
      <c r="J27" s="40">
        <v>94908</v>
      </c>
      <c r="K27" s="41">
        <f t="shared" si="2"/>
        <v>42250414</v>
      </c>
    </row>
    <row r="28" spans="1:11" s="2" customFormat="1" ht="31.5" x14ac:dyDescent="0.25">
      <c r="A28" s="8">
        <v>1020400</v>
      </c>
      <c r="B28" s="17" t="s">
        <v>24</v>
      </c>
      <c r="C28" s="40">
        <v>989136</v>
      </c>
      <c r="D28" s="40"/>
      <c r="E28" s="40"/>
      <c r="F28" s="40"/>
      <c r="G28" s="40">
        <v>97377</v>
      </c>
      <c r="H28" s="40"/>
      <c r="I28" s="40"/>
      <c r="J28" s="40">
        <v>7234</v>
      </c>
      <c r="K28" s="41">
        <f t="shared" si="2"/>
        <v>1093747</v>
      </c>
    </row>
    <row r="29" spans="1:11" s="1" customFormat="1" x14ac:dyDescent="0.25">
      <c r="A29" s="8">
        <v>1020500</v>
      </c>
      <c r="B29" s="11" t="s">
        <v>25</v>
      </c>
      <c r="C29" s="40">
        <v>1698678</v>
      </c>
      <c r="D29" s="40">
        <v>117763</v>
      </c>
      <c r="E29" s="40">
        <v>154887</v>
      </c>
      <c r="F29" s="40">
        <v>204164</v>
      </c>
      <c r="G29" s="40">
        <v>34348</v>
      </c>
      <c r="H29" s="40">
        <v>190791</v>
      </c>
      <c r="I29" s="40">
        <v>46516</v>
      </c>
      <c r="J29" s="40">
        <v>19488</v>
      </c>
      <c r="K29" s="41">
        <f t="shared" si="2"/>
        <v>2466635</v>
      </c>
    </row>
    <row r="30" spans="1:11" s="1" customFormat="1" x14ac:dyDescent="0.25">
      <c r="A30" s="8"/>
      <c r="B30" s="11"/>
      <c r="C30" s="40"/>
      <c r="D30" s="40"/>
      <c r="E30" s="40"/>
      <c r="F30" s="40"/>
      <c r="G30" s="40"/>
      <c r="H30" s="40"/>
      <c r="I30" s="40"/>
      <c r="J30" s="40"/>
      <c r="K30" s="41"/>
    </row>
    <row r="31" spans="1:11" s="1" customFormat="1" x14ac:dyDescent="0.25">
      <c r="A31" s="8">
        <v>1040000</v>
      </c>
      <c r="B31" s="11" t="s">
        <v>26</v>
      </c>
      <c r="C31" s="40"/>
      <c r="D31" s="40"/>
      <c r="E31" s="40"/>
      <c r="F31" s="40"/>
      <c r="G31" s="40"/>
      <c r="H31" s="40"/>
      <c r="I31" s="40"/>
      <c r="J31" s="40"/>
      <c r="K31" s="41">
        <f t="shared" si="2"/>
        <v>0</v>
      </c>
    </row>
    <row r="32" spans="1:11" s="1" customFormat="1" x14ac:dyDescent="0.25">
      <c r="A32" s="18"/>
      <c r="B32" s="19"/>
      <c r="C32" s="40"/>
      <c r="D32" s="40"/>
      <c r="E32" s="40"/>
      <c r="F32" s="40"/>
      <c r="G32" s="40"/>
      <c r="H32" s="40"/>
      <c r="I32" s="40"/>
      <c r="J32" s="40"/>
      <c r="K32" s="41"/>
    </row>
    <row r="33" spans="1:11" s="1" customFormat="1" ht="31.5" x14ac:dyDescent="0.25">
      <c r="A33" s="8">
        <v>1050000</v>
      </c>
      <c r="B33" s="11" t="s">
        <v>27</v>
      </c>
      <c r="C33" s="40">
        <v>11851318</v>
      </c>
      <c r="D33" s="40">
        <v>2939065</v>
      </c>
      <c r="E33" s="40">
        <v>2146139</v>
      </c>
      <c r="F33" s="40">
        <v>16597988</v>
      </c>
      <c r="G33" s="40">
        <v>3192415</v>
      </c>
      <c r="H33" s="40">
        <v>3580018</v>
      </c>
      <c r="I33" s="40">
        <v>7201522</v>
      </c>
      <c r="J33" s="40">
        <v>988262</v>
      </c>
      <c r="K33" s="41">
        <f t="shared" si="2"/>
        <v>48496727</v>
      </c>
    </row>
    <row r="34" spans="1:11" s="1" customFormat="1" x14ac:dyDescent="0.25">
      <c r="A34" s="8">
        <v>1050100</v>
      </c>
      <c r="B34" s="11" t="s">
        <v>28</v>
      </c>
      <c r="C34" s="40">
        <f>SUM(C35:C36)</f>
        <v>3340641</v>
      </c>
      <c r="D34" s="40">
        <f t="shared" ref="D34:J34" si="6">SUM(D35:D36)</f>
        <v>32020</v>
      </c>
      <c r="E34" s="40">
        <f t="shared" si="6"/>
        <v>0</v>
      </c>
      <c r="F34" s="40">
        <f t="shared" si="6"/>
        <v>0</v>
      </c>
      <c r="G34" s="40">
        <f t="shared" si="6"/>
        <v>0</v>
      </c>
      <c r="H34" s="40">
        <f t="shared" si="6"/>
        <v>0</v>
      </c>
      <c r="I34" s="40">
        <f t="shared" si="6"/>
        <v>0</v>
      </c>
      <c r="J34" s="40">
        <f t="shared" si="6"/>
        <v>0</v>
      </c>
      <c r="K34" s="41">
        <f t="shared" si="2"/>
        <v>3372661</v>
      </c>
    </row>
    <row r="35" spans="1:11" s="1" customFormat="1" ht="31.5" x14ac:dyDescent="0.25">
      <c r="A35" s="18">
        <v>1050101</v>
      </c>
      <c r="B35" s="19" t="s">
        <v>29</v>
      </c>
      <c r="C35" s="42">
        <v>179927</v>
      </c>
      <c r="D35" s="42"/>
      <c r="E35" s="42"/>
      <c r="F35" s="42"/>
      <c r="G35" s="42"/>
      <c r="H35" s="42"/>
      <c r="I35" s="42"/>
      <c r="J35" s="42"/>
      <c r="K35" s="43">
        <f t="shared" si="2"/>
        <v>179927</v>
      </c>
    </row>
    <row r="36" spans="1:11" s="1" customFormat="1" ht="31.5" x14ac:dyDescent="0.25">
      <c r="A36" s="18">
        <v>1050102</v>
      </c>
      <c r="B36" s="19" t="s">
        <v>30</v>
      </c>
      <c r="C36" s="42">
        <v>3160714</v>
      </c>
      <c r="D36" s="42">
        <v>32020</v>
      </c>
      <c r="E36" s="42"/>
      <c r="F36" s="42"/>
      <c r="G36" s="42"/>
      <c r="H36" s="42"/>
      <c r="I36" s="42"/>
      <c r="J36" s="42"/>
      <c r="K36" s="43">
        <f t="shared" si="2"/>
        <v>3192734</v>
      </c>
    </row>
    <row r="37" spans="1:11" s="1" customFormat="1" ht="47.25" x14ac:dyDescent="0.25">
      <c r="A37" s="8">
        <v>1050200</v>
      </c>
      <c r="B37" s="11" t="s">
        <v>31</v>
      </c>
      <c r="C37" s="40">
        <v>7110349</v>
      </c>
      <c r="D37" s="40">
        <v>2907045</v>
      </c>
      <c r="E37" s="40">
        <v>1668508</v>
      </c>
      <c r="F37" s="40">
        <v>902202</v>
      </c>
      <c r="G37" s="40">
        <v>221651</v>
      </c>
      <c r="H37" s="40">
        <v>627026</v>
      </c>
      <c r="I37" s="40">
        <v>504183</v>
      </c>
      <c r="J37" s="40">
        <v>291400</v>
      </c>
      <c r="K37" s="41">
        <f t="shared" si="2"/>
        <v>14232364</v>
      </c>
    </row>
    <row r="38" spans="1:11" s="1" customFormat="1" ht="63" x14ac:dyDescent="0.25">
      <c r="A38" s="8">
        <v>1050400</v>
      </c>
      <c r="B38" s="11" t="s">
        <v>32</v>
      </c>
      <c r="C38" s="40"/>
      <c r="D38" s="40"/>
      <c r="E38" s="40">
        <v>188758</v>
      </c>
      <c r="F38" s="40">
        <v>7993968</v>
      </c>
      <c r="G38" s="40">
        <v>1961816</v>
      </c>
      <c r="H38" s="40">
        <v>1362715</v>
      </c>
      <c r="I38" s="40">
        <v>3625262</v>
      </c>
      <c r="J38" s="40">
        <v>161514</v>
      </c>
      <c r="K38" s="41">
        <f t="shared" si="2"/>
        <v>15294033</v>
      </c>
    </row>
    <row r="39" spans="1:11" s="1" customFormat="1" ht="31.5" x14ac:dyDescent="0.25">
      <c r="A39" s="8">
        <v>1051100</v>
      </c>
      <c r="B39" s="11" t="s">
        <v>33</v>
      </c>
      <c r="C39" s="40">
        <v>1077744</v>
      </c>
      <c r="D39" s="40"/>
      <c r="E39" s="40">
        <v>225624</v>
      </c>
      <c r="F39" s="40">
        <v>1234909</v>
      </c>
      <c r="G39" s="40">
        <v>28040</v>
      </c>
      <c r="H39" s="40">
        <v>851513</v>
      </c>
      <c r="I39" s="40">
        <v>1006654</v>
      </c>
      <c r="J39" s="40">
        <v>455382</v>
      </c>
      <c r="K39" s="41">
        <f t="shared" si="2"/>
        <v>4879866</v>
      </c>
    </row>
    <row r="40" spans="1:11" s="2" customFormat="1" ht="31.5" x14ac:dyDescent="0.25">
      <c r="A40" s="8">
        <v>1051200</v>
      </c>
      <c r="B40" s="11" t="s">
        <v>34</v>
      </c>
      <c r="C40" s="40"/>
      <c r="D40" s="40"/>
      <c r="E40" s="40">
        <v>63249</v>
      </c>
      <c r="F40" s="40">
        <v>6371966</v>
      </c>
      <c r="G40" s="40">
        <v>980908</v>
      </c>
      <c r="H40" s="40">
        <v>727387</v>
      </c>
      <c r="I40" s="40">
        <v>2061312</v>
      </c>
      <c r="J40" s="40">
        <v>79966</v>
      </c>
      <c r="K40" s="41">
        <f t="shared" si="2"/>
        <v>10284788</v>
      </c>
    </row>
    <row r="41" spans="1:11" s="2" customFormat="1" x14ac:dyDescent="0.25">
      <c r="A41" s="18"/>
      <c r="B41" s="19"/>
      <c r="C41" s="42"/>
      <c r="D41" s="42"/>
      <c r="E41" s="42"/>
      <c r="F41" s="42"/>
      <c r="G41" s="42"/>
      <c r="H41" s="42"/>
      <c r="I41" s="42"/>
      <c r="J41" s="42"/>
      <c r="K41" s="43"/>
    </row>
    <row r="42" spans="1:11" s="1" customFormat="1" ht="31.5" x14ac:dyDescent="0.25">
      <c r="A42" s="8">
        <v>1060000</v>
      </c>
      <c r="B42" s="11" t="s">
        <v>35</v>
      </c>
      <c r="C42" s="40">
        <f>SUM(C43)</f>
        <v>407434114</v>
      </c>
      <c r="D42" s="40">
        <f t="shared" ref="D42:J42" si="7">SUM(D43)</f>
        <v>0</v>
      </c>
      <c r="E42" s="40">
        <f t="shared" si="7"/>
        <v>0</v>
      </c>
      <c r="F42" s="40">
        <f t="shared" si="7"/>
        <v>0</v>
      </c>
      <c r="G42" s="40">
        <f t="shared" si="7"/>
        <v>0</v>
      </c>
      <c r="H42" s="40">
        <f t="shared" si="7"/>
        <v>0</v>
      </c>
      <c r="I42" s="40">
        <f t="shared" si="7"/>
        <v>0</v>
      </c>
      <c r="J42" s="40">
        <f t="shared" si="7"/>
        <v>0</v>
      </c>
      <c r="K42" s="41">
        <f t="shared" si="2"/>
        <v>407434114</v>
      </c>
    </row>
    <row r="43" spans="1:11" s="1" customFormat="1" x14ac:dyDescent="0.25">
      <c r="A43" s="18">
        <v>1060400</v>
      </c>
      <c r="B43" s="19" t="s">
        <v>64</v>
      </c>
      <c r="C43" s="42">
        <v>407434114</v>
      </c>
      <c r="D43" s="42"/>
      <c r="E43" s="42"/>
      <c r="F43" s="42"/>
      <c r="G43" s="42"/>
      <c r="H43" s="42"/>
      <c r="I43" s="42"/>
      <c r="J43" s="42"/>
      <c r="K43" s="43">
        <f t="shared" si="2"/>
        <v>407434114</v>
      </c>
    </row>
    <row r="44" spans="1:11" s="1" customFormat="1" x14ac:dyDescent="0.25">
      <c r="A44" s="8"/>
      <c r="B44" s="11"/>
      <c r="C44" s="42"/>
      <c r="D44" s="42"/>
      <c r="E44" s="42"/>
      <c r="F44" s="42"/>
      <c r="G44" s="42"/>
      <c r="H44" s="42"/>
      <c r="I44" s="42"/>
      <c r="J44" s="42"/>
      <c r="K44" s="41"/>
    </row>
    <row r="45" spans="1:11" s="1" customFormat="1" x14ac:dyDescent="0.25">
      <c r="A45" s="8">
        <v>1400000</v>
      </c>
      <c r="B45" s="11" t="s">
        <v>36</v>
      </c>
      <c r="C45" s="40">
        <f>C46</f>
        <v>9986221</v>
      </c>
      <c r="D45" s="40">
        <f t="shared" ref="D45:J45" si="8">D46</f>
        <v>244494</v>
      </c>
      <c r="E45" s="40">
        <f t="shared" si="8"/>
        <v>4818684</v>
      </c>
      <c r="F45" s="40">
        <f t="shared" si="8"/>
        <v>3645790</v>
      </c>
      <c r="G45" s="40">
        <f t="shared" si="8"/>
        <v>2625937</v>
      </c>
      <c r="H45" s="40">
        <f t="shared" si="8"/>
        <v>2471554</v>
      </c>
      <c r="I45" s="40">
        <f t="shared" si="8"/>
        <v>1198890</v>
      </c>
      <c r="J45" s="40">
        <f t="shared" si="8"/>
        <v>800628</v>
      </c>
      <c r="K45" s="41">
        <f t="shared" si="2"/>
        <v>25792198</v>
      </c>
    </row>
    <row r="46" spans="1:11" s="1" customFormat="1" x14ac:dyDescent="0.25">
      <c r="A46" s="8">
        <v>1400100</v>
      </c>
      <c r="B46" s="11" t="s">
        <v>37</v>
      </c>
      <c r="C46" s="42">
        <v>9986221</v>
      </c>
      <c r="D46" s="42">
        <v>244494</v>
      </c>
      <c r="E46" s="42">
        <v>4818684</v>
      </c>
      <c r="F46" s="42">
        <v>3645790</v>
      </c>
      <c r="G46" s="42">
        <v>2625937</v>
      </c>
      <c r="H46" s="42">
        <v>2471554</v>
      </c>
      <c r="I46" s="42">
        <v>1198890</v>
      </c>
      <c r="J46" s="42">
        <v>800628</v>
      </c>
      <c r="K46" s="43">
        <f t="shared" si="2"/>
        <v>25792198</v>
      </c>
    </row>
    <row r="47" spans="1:11" s="1" customFormat="1" ht="16.5" thickBot="1" x14ac:dyDescent="0.3">
      <c r="A47" s="31"/>
      <c r="B47" s="32"/>
      <c r="C47" s="44"/>
      <c r="D47" s="44"/>
      <c r="E47" s="44"/>
      <c r="F47" s="44"/>
      <c r="G47" s="44"/>
      <c r="H47" s="44"/>
      <c r="I47" s="44"/>
      <c r="J47" s="44"/>
      <c r="K47" s="45"/>
    </row>
    <row r="48" spans="1:11" s="1" customFormat="1" ht="16.5" thickBot="1" x14ac:dyDescent="0.3">
      <c r="A48" s="33">
        <v>2000000</v>
      </c>
      <c r="B48" s="30" t="s">
        <v>38</v>
      </c>
      <c r="C48" s="36">
        <f>SUM(C49+C57+C60+C62+C64)</f>
        <v>151079835</v>
      </c>
      <c r="D48" s="36">
        <f t="shared" ref="D48:J48" si="9">SUM(D49+D57+D60+D62+D64)</f>
        <v>66641</v>
      </c>
      <c r="E48" s="36">
        <f t="shared" si="9"/>
        <v>9541756</v>
      </c>
      <c r="F48" s="36">
        <f t="shared" si="9"/>
        <v>3059995</v>
      </c>
      <c r="G48" s="36">
        <f t="shared" si="9"/>
        <v>2192265</v>
      </c>
      <c r="H48" s="36">
        <f t="shared" si="9"/>
        <v>2130844</v>
      </c>
      <c r="I48" s="36">
        <f t="shared" si="9"/>
        <v>671303</v>
      </c>
      <c r="J48" s="36">
        <f t="shared" si="9"/>
        <v>671533</v>
      </c>
      <c r="K48" s="37">
        <f t="shared" si="2"/>
        <v>169414172</v>
      </c>
    </row>
    <row r="49" spans="1:11" s="1" customFormat="1" ht="47.25" x14ac:dyDescent="0.25">
      <c r="A49" s="16">
        <v>2010000</v>
      </c>
      <c r="B49" s="29" t="s">
        <v>39</v>
      </c>
      <c r="C49" s="38">
        <v>25957409</v>
      </c>
      <c r="D49" s="38">
        <v>26686</v>
      </c>
      <c r="E49" s="38">
        <v>1025251</v>
      </c>
      <c r="F49" s="38">
        <v>75320</v>
      </c>
      <c r="G49" s="38">
        <v>269367</v>
      </c>
      <c r="H49" s="38">
        <v>434129</v>
      </c>
      <c r="I49" s="38">
        <v>48340</v>
      </c>
      <c r="J49" s="38">
        <v>107592</v>
      </c>
      <c r="K49" s="39">
        <f t="shared" si="2"/>
        <v>27944094</v>
      </c>
    </row>
    <row r="50" spans="1:11" s="1" customFormat="1" ht="47.25" x14ac:dyDescent="0.25">
      <c r="A50" s="8">
        <v>2010200</v>
      </c>
      <c r="B50" s="64" t="s">
        <v>40</v>
      </c>
      <c r="C50" s="77">
        <v>1557609</v>
      </c>
      <c r="D50" s="77">
        <v>26686</v>
      </c>
      <c r="E50" s="77">
        <v>702480</v>
      </c>
      <c r="F50" s="77">
        <v>1597</v>
      </c>
      <c r="G50" s="77">
        <v>40055</v>
      </c>
      <c r="H50" s="77">
        <v>86609</v>
      </c>
      <c r="I50" s="77">
        <v>18438</v>
      </c>
      <c r="J50" s="77">
        <v>12592</v>
      </c>
      <c r="K50" s="41">
        <f t="shared" si="2"/>
        <v>2446066</v>
      </c>
    </row>
    <row r="51" spans="1:11" s="1" customFormat="1" ht="31.5" x14ac:dyDescent="0.25">
      <c r="A51" s="8">
        <v>2010300</v>
      </c>
      <c r="B51" s="11" t="s">
        <v>41</v>
      </c>
      <c r="C51" s="40">
        <v>6734401</v>
      </c>
      <c r="D51" s="40"/>
      <c r="E51" s="40"/>
      <c r="F51" s="40"/>
      <c r="G51" s="40"/>
      <c r="H51" s="40"/>
      <c r="I51" s="40"/>
      <c r="J51" s="40"/>
      <c r="K51" s="41">
        <f t="shared" si="2"/>
        <v>6734401</v>
      </c>
    </row>
    <row r="52" spans="1:11" s="1" customFormat="1" ht="31.5" x14ac:dyDescent="0.25">
      <c r="A52" s="8">
        <v>2010400</v>
      </c>
      <c r="B52" s="11" t="s">
        <v>42</v>
      </c>
      <c r="C52" s="40">
        <v>353600</v>
      </c>
      <c r="D52" s="40"/>
      <c r="E52" s="40"/>
      <c r="F52" s="40"/>
      <c r="G52" s="40"/>
      <c r="H52" s="40"/>
      <c r="I52" s="40"/>
      <c r="J52" s="40"/>
      <c r="K52" s="41">
        <f t="shared" si="2"/>
        <v>353600</v>
      </c>
    </row>
    <row r="53" spans="1:11" s="1" customFormat="1" ht="31.5" x14ac:dyDescent="0.25">
      <c r="A53" s="8">
        <v>2010500</v>
      </c>
      <c r="B53" s="11" t="s">
        <v>43</v>
      </c>
      <c r="C53" s="40">
        <v>26520</v>
      </c>
      <c r="D53" s="40"/>
      <c r="E53" s="40">
        <v>1385</v>
      </c>
      <c r="F53" s="40"/>
      <c r="G53" s="40"/>
      <c r="H53" s="40"/>
      <c r="I53" s="40"/>
      <c r="J53" s="40"/>
      <c r="K53" s="41">
        <f t="shared" si="2"/>
        <v>27905</v>
      </c>
    </row>
    <row r="54" spans="1:11" s="1" customFormat="1" ht="31.5" x14ac:dyDescent="0.25">
      <c r="A54" s="8">
        <v>2010900</v>
      </c>
      <c r="B54" s="11" t="s">
        <v>44</v>
      </c>
      <c r="C54" s="40">
        <v>2204314</v>
      </c>
      <c r="D54" s="40"/>
      <c r="E54" s="40">
        <v>179750</v>
      </c>
      <c r="F54" s="40">
        <v>60325</v>
      </c>
      <c r="G54" s="40">
        <v>81934</v>
      </c>
      <c r="H54" s="40">
        <v>347520</v>
      </c>
      <c r="I54" s="40">
        <v>29902</v>
      </c>
      <c r="J54" s="40">
        <v>95000</v>
      </c>
      <c r="K54" s="41">
        <f t="shared" si="2"/>
        <v>2998745</v>
      </c>
    </row>
    <row r="55" spans="1:11" s="1" customFormat="1" ht="31.5" x14ac:dyDescent="0.25">
      <c r="A55" s="8">
        <v>2011000</v>
      </c>
      <c r="B55" s="11" t="s">
        <v>45</v>
      </c>
      <c r="C55" s="40">
        <v>13028500</v>
      </c>
      <c r="D55" s="40"/>
      <c r="E55" s="40"/>
      <c r="F55" s="40"/>
      <c r="G55" s="40"/>
      <c r="H55" s="46"/>
      <c r="I55" s="40"/>
      <c r="J55" s="40"/>
      <c r="K55" s="41">
        <f t="shared" si="2"/>
        <v>13028500</v>
      </c>
    </row>
    <row r="56" spans="1:11" s="1" customFormat="1" x14ac:dyDescent="0.25">
      <c r="A56" s="8"/>
      <c r="B56" s="11"/>
      <c r="C56" s="40"/>
      <c r="D56" s="40"/>
      <c r="E56" s="40"/>
      <c r="F56" s="40"/>
      <c r="G56" s="40"/>
      <c r="H56" s="40"/>
      <c r="I56" s="40"/>
      <c r="J56" s="40"/>
      <c r="K56" s="41"/>
    </row>
    <row r="57" spans="1:11" s="1" customFormat="1" ht="47.25" x14ac:dyDescent="0.25">
      <c r="A57" s="8">
        <v>2020000</v>
      </c>
      <c r="B57" s="11" t="s">
        <v>46</v>
      </c>
      <c r="C57" s="40">
        <f>10064029+19164121+40900000+53500000+8000000-20495000</f>
        <v>111133150</v>
      </c>
      <c r="D57" s="40"/>
      <c r="E57" s="40">
        <v>21087</v>
      </c>
      <c r="F57" s="40">
        <v>100000</v>
      </c>
      <c r="G57" s="40">
        <v>50000</v>
      </c>
      <c r="H57" s="40">
        <v>56401</v>
      </c>
      <c r="I57" s="40">
        <v>50184</v>
      </c>
      <c r="J57" s="40">
        <v>10543</v>
      </c>
      <c r="K57" s="41">
        <f t="shared" si="2"/>
        <v>111421365</v>
      </c>
    </row>
    <row r="58" spans="1:11" s="1" customFormat="1" ht="47.25" x14ac:dyDescent="0.25">
      <c r="A58" s="18">
        <v>2020100</v>
      </c>
      <c r="B58" s="19" t="s">
        <v>47</v>
      </c>
      <c r="C58" s="42">
        <f>3000000+40900000+53500000-20495000</f>
        <v>76905000</v>
      </c>
      <c r="D58" s="42"/>
      <c r="E58" s="42"/>
      <c r="F58" s="42"/>
      <c r="G58" s="42"/>
      <c r="H58" s="42"/>
      <c r="I58" s="42"/>
      <c r="J58" s="42"/>
      <c r="K58" s="43">
        <f t="shared" si="2"/>
        <v>76905000</v>
      </c>
    </row>
    <row r="59" spans="1:11" s="1" customFormat="1" x14ac:dyDescent="0.25">
      <c r="A59" s="18"/>
      <c r="B59" s="19"/>
      <c r="C59" s="42"/>
      <c r="D59" s="42"/>
      <c r="E59" s="42"/>
      <c r="F59" s="42"/>
      <c r="G59" s="42"/>
      <c r="H59" s="42"/>
      <c r="I59" s="42"/>
      <c r="J59" s="42"/>
      <c r="K59" s="41"/>
    </row>
    <row r="60" spans="1:11" s="1" customFormat="1" x14ac:dyDescent="0.25">
      <c r="A60" s="10">
        <v>2060000</v>
      </c>
      <c r="B60" s="11" t="s">
        <v>48</v>
      </c>
      <c r="C60" s="40">
        <v>3964295</v>
      </c>
      <c r="D60" s="40">
        <v>5389</v>
      </c>
      <c r="E60" s="40">
        <v>1040622</v>
      </c>
      <c r="F60" s="40">
        <v>758788</v>
      </c>
      <c r="G60" s="40">
        <v>567941</v>
      </c>
      <c r="H60" s="40">
        <v>405366</v>
      </c>
      <c r="I60" s="40">
        <v>253548</v>
      </c>
      <c r="J60" s="40">
        <v>192274</v>
      </c>
      <c r="K60" s="41">
        <f t="shared" si="2"/>
        <v>7188223</v>
      </c>
    </row>
    <row r="61" spans="1:11" s="1" customFormat="1" x14ac:dyDescent="0.25">
      <c r="A61" s="20"/>
      <c r="B61" s="19"/>
      <c r="C61" s="42"/>
      <c r="D61" s="42"/>
      <c r="E61" s="42"/>
      <c r="F61" s="42"/>
      <c r="G61" s="42"/>
      <c r="H61" s="42"/>
      <c r="I61" s="42"/>
      <c r="J61" s="42"/>
      <c r="K61" s="41"/>
    </row>
    <row r="62" spans="1:11" s="1" customFormat="1" x14ac:dyDescent="0.25">
      <c r="A62" s="10">
        <v>2070000</v>
      </c>
      <c r="B62" s="11" t="s">
        <v>49</v>
      </c>
      <c r="C62" s="40">
        <v>10024981</v>
      </c>
      <c r="D62" s="40">
        <v>34566</v>
      </c>
      <c r="E62" s="40">
        <v>7454796</v>
      </c>
      <c r="F62" s="40">
        <v>2125887</v>
      </c>
      <c r="G62" s="40">
        <v>1304957</v>
      </c>
      <c r="H62" s="40">
        <v>1234948</v>
      </c>
      <c r="I62" s="40">
        <v>319231</v>
      </c>
      <c r="J62" s="40">
        <v>361124</v>
      </c>
      <c r="K62" s="41">
        <f t="shared" si="2"/>
        <v>22860490</v>
      </c>
    </row>
    <row r="63" spans="1:11" s="1" customFormat="1" x14ac:dyDescent="0.25">
      <c r="A63" s="20"/>
      <c r="B63" s="19"/>
      <c r="C63" s="40"/>
      <c r="D63" s="42"/>
      <c r="E63" s="42"/>
      <c r="F63" s="42"/>
      <c r="G63" s="42"/>
      <c r="H63" s="42"/>
      <c r="I63" s="42"/>
      <c r="J63" s="42"/>
      <c r="K63" s="41"/>
    </row>
    <row r="64" spans="1:11" s="1" customFormat="1" x14ac:dyDescent="0.25">
      <c r="A64" s="10">
        <v>2090000</v>
      </c>
      <c r="B64" s="11" t="s">
        <v>50</v>
      </c>
      <c r="C64" s="40"/>
      <c r="D64" s="40"/>
      <c r="E64" s="40"/>
      <c r="F64" s="40"/>
      <c r="G64" s="40"/>
      <c r="H64" s="40"/>
      <c r="I64" s="40"/>
      <c r="J64" s="40"/>
      <c r="K64" s="41">
        <f t="shared" si="2"/>
        <v>0</v>
      </c>
    </row>
    <row r="65" spans="1:11" s="1" customFormat="1" ht="16.5" thickBot="1" x14ac:dyDescent="0.3">
      <c r="A65" s="22"/>
      <c r="B65" s="26"/>
      <c r="C65" s="47"/>
      <c r="D65" s="47"/>
      <c r="E65" s="47"/>
      <c r="F65" s="47"/>
      <c r="G65" s="47"/>
      <c r="H65" s="47"/>
      <c r="I65" s="47"/>
      <c r="J65" s="47"/>
      <c r="K65" s="45"/>
    </row>
    <row r="66" spans="1:11" s="1" customFormat="1" ht="16.5" thickBot="1" x14ac:dyDescent="0.3">
      <c r="A66" s="59">
        <v>3000000</v>
      </c>
      <c r="B66" s="60" t="s">
        <v>65</v>
      </c>
      <c r="C66" s="78">
        <f t="shared" ref="C66:J66" si="10">SUM(C67:C70)</f>
        <v>25946760</v>
      </c>
      <c r="D66" s="78">
        <f t="shared" si="10"/>
        <v>0</v>
      </c>
      <c r="E66" s="78">
        <f t="shared" si="10"/>
        <v>0</v>
      </c>
      <c r="F66" s="78">
        <f t="shared" si="10"/>
        <v>0</v>
      </c>
      <c r="G66" s="78">
        <f t="shared" si="10"/>
        <v>0</v>
      </c>
      <c r="H66" s="78">
        <f t="shared" si="10"/>
        <v>0</v>
      </c>
      <c r="I66" s="78">
        <f t="shared" si="10"/>
        <v>0</v>
      </c>
      <c r="J66" s="78">
        <f t="shared" si="10"/>
        <v>0</v>
      </c>
      <c r="K66" s="79">
        <f>SUM(C66:J66)</f>
        <v>25946760</v>
      </c>
    </row>
    <row r="67" spans="1:11" s="1" customFormat="1" x14ac:dyDescent="0.25">
      <c r="A67" s="53">
        <v>3010000</v>
      </c>
      <c r="B67" s="54" t="s">
        <v>66</v>
      </c>
      <c r="C67" s="80">
        <f>0+25946760</f>
        <v>25946760</v>
      </c>
      <c r="D67" s="80"/>
      <c r="E67" s="80"/>
      <c r="F67" s="80"/>
      <c r="G67" s="80"/>
      <c r="H67" s="80"/>
      <c r="I67" s="80"/>
      <c r="J67" s="80"/>
      <c r="K67" s="81">
        <f>SUM(C67:J67)</f>
        <v>25946760</v>
      </c>
    </row>
    <row r="68" spans="1:11" s="1" customFormat="1" ht="31.5" x14ac:dyDescent="0.25">
      <c r="A68" s="55" t="s">
        <v>67</v>
      </c>
      <c r="B68" s="56" t="s">
        <v>68</v>
      </c>
      <c r="C68" s="82"/>
      <c r="D68" s="82"/>
      <c r="E68" s="82"/>
      <c r="F68" s="82"/>
      <c r="G68" s="82"/>
      <c r="H68" s="82"/>
      <c r="I68" s="82"/>
      <c r="J68" s="82"/>
      <c r="K68" s="61">
        <f t="shared" ref="K68:K69" si="11">SUM(C68:J68)</f>
        <v>0</v>
      </c>
    </row>
    <row r="69" spans="1:11" s="1" customFormat="1" x14ac:dyDescent="0.25">
      <c r="A69" s="63">
        <v>3060000</v>
      </c>
      <c r="B69" s="62" t="s">
        <v>69</v>
      </c>
      <c r="C69" s="83"/>
      <c r="D69" s="83"/>
      <c r="E69" s="83"/>
      <c r="F69" s="83"/>
      <c r="G69" s="83"/>
      <c r="H69" s="83"/>
      <c r="I69" s="83"/>
      <c r="J69" s="83"/>
      <c r="K69" s="61">
        <f t="shared" si="11"/>
        <v>0</v>
      </c>
    </row>
    <row r="70" spans="1:11" s="1" customFormat="1" ht="16.5" thickBot="1" x14ac:dyDescent="0.3">
      <c r="A70" s="57"/>
      <c r="B70" s="58"/>
      <c r="C70" s="84"/>
      <c r="D70" s="84"/>
      <c r="E70" s="84"/>
      <c r="F70" s="84"/>
      <c r="G70" s="84"/>
      <c r="H70" s="84"/>
      <c r="I70" s="84"/>
      <c r="J70" s="84"/>
      <c r="K70" s="85"/>
    </row>
    <row r="71" spans="1:11" s="1" customFormat="1" ht="16.5" thickBot="1" x14ac:dyDescent="0.3">
      <c r="A71" s="27">
        <v>4000000</v>
      </c>
      <c r="B71" s="30" t="s">
        <v>51</v>
      </c>
      <c r="C71" s="36">
        <f>SUM(C72+C75+C77+C79+C81+C83+C85+C87)</f>
        <v>524048877</v>
      </c>
      <c r="D71" s="36">
        <f t="shared" ref="D71:J71" si="12">SUM(D72+D75+D77+D79+D81+D83+D85+D87)</f>
        <v>15258002</v>
      </c>
      <c r="E71" s="36">
        <f t="shared" si="12"/>
        <v>10334480</v>
      </c>
      <c r="F71" s="36">
        <f t="shared" si="12"/>
        <v>25859091</v>
      </c>
      <c r="G71" s="36">
        <f t="shared" si="12"/>
        <v>8927166</v>
      </c>
      <c r="H71" s="36">
        <f t="shared" si="12"/>
        <v>20813641</v>
      </c>
      <c r="I71" s="36">
        <f t="shared" si="12"/>
        <v>16616932</v>
      </c>
      <c r="J71" s="36">
        <f t="shared" si="12"/>
        <v>5655356</v>
      </c>
      <c r="K71" s="37">
        <f t="shared" si="2"/>
        <v>627513545</v>
      </c>
    </row>
    <row r="72" spans="1:11" s="75" customFormat="1" x14ac:dyDescent="0.25">
      <c r="A72" s="71">
        <v>4010000</v>
      </c>
      <c r="B72" s="72" t="s">
        <v>52</v>
      </c>
      <c r="C72" s="73">
        <f>137495248+42418554</f>
        <v>179913802</v>
      </c>
      <c r="D72" s="73">
        <v>14127138</v>
      </c>
      <c r="E72" s="73">
        <f>E73+1573381</f>
        <v>8775948</v>
      </c>
      <c r="F72" s="73">
        <f>F73+1806688</f>
        <v>10413540</v>
      </c>
      <c r="G72" s="73">
        <f>G73+706315</f>
        <v>2091360</v>
      </c>
      <c r="H72" s="73">
        <f>H73+1089557</f>
        <v>3237285</v>
      </c>
      <c r="I72" s="73">
        <f>I73+407114</f>
        <v>1140968</v>
      </c>
      <c r="J72" s="73">
        <f>J73+338811</f>
        <v>688513</v>
      </c>
      <c r="K72" s="74">
        <f t="shared" si="2"/>
        <v>220388554</v>
      </c>
    </row>
    <row r="73" spans="1:11" s="1" customFormat="1" x14ac:dyDescent="0.25">
      <c r="A73" s="20">
        <v>4010104</v>
      </c>
      <c r="B73" s="19" t="s">
        <v>53</v>
      </c>
      <c r="C73" s="42">
        <f>48985556+82740</f>
        <v>49068296</v>
      </c>
      <c r="D73" s="42">
        <v>13853699</v>
      </c>
      <c r="E73" s="42">
        <v>7202567</v>
      </c>
      <c r="F73" s="42">
        <f>8077992+528860</f>
        <v>8606852</v>
      </c>
      <c r="G73" s="42">
        <f>1329708+55337</f>
        <v>1385045</v>
      </c>
      <c r="H73" s="42">
        <f>2141471+6257</f>
        <v>2147728</v>
      </c>
      <c r="I73" s="42">
        <f>713516+20338</f>
        <v>733854</v>
      </c>
      <c r="J73" s="42">
        <v>349702</v>
      </c>
      <c r="K73" s="43">
        <f t="shared" si="2"/>
        <v>83347743</v>
      </c>
    </row>
    <row r="74" spans="1:11" s="1" customFormat="1" x14ac:dyDescent="0.25">
      <c r="A74" s="20"/>
      <c r="B74" s="19"/>
      <c r="C74" s="42"/>
      <c r="D74" s="42"/>
      <c r="E74" s="42"/>
      <c r="F74" s="42"/>
      <c r="G74" s="42"/>
      <c r="H74" s="42"/>
      <c r="I74" s="42"/>
      <c r="J74" s="42"/>
      <c r="K74" s="41"/>
    </row>
    <row r="75" spans="1:11" s="1" customFormat="1" ht="31.5" x14ac:dyDescent="0.25">
      <c r="A75" s="10">
        <v>4020100</v>
      </c>
      <c r="B75" s="11" t="s">
        <v>54</v>
      </c>
      <c r="C75" s="40">
        <v>2669185</v>
      </c>
      <c r="D75" s="40">
        <v>1130864</v>
      </c>
      <c r="E75" s="40">
        <v>631303</v>
      </c>
      <c r="F75" s="40">
        <v>1181957</v>
      </c>
      <c r="G75" s="40">
        <v>240701</v>
      </c>
      <c r="H75" s="40">
        <v>746663</v>
      </c>
      <c r="I75" s="40">
        <v>202884</v>
      </c>
      <c r="J75" s="40">
        <v>116374</v>
      </c>
      <c r="K75" s="41">
        <f t="shared" si="2"/>
        <v>6919931</v>
      </c>
    </row>
    <row r="76" spans="1:11" s="1" customFormat="1" x14ac:dyDescent="0.25">
      <c r="A76" s="20"/>
      <c r="B76" s="19"/>
      <c r="C76" s="42"/>
      <c r="D76" s="42"/>
      <c r="E76" s="42"/>
      <c r="F76" s="42"/>
      <c r="G76" s="42"/>
      <c r="H76" s="42"/>
      <c r="I76" s="42"/>
      <c r="J76" s="42"/>
      <c r="K76" s="41"/>
    </row>
    <row r="77" spans="1:11" ht="78.75" x14ac:dyDescent="0.25">
      <c r="A77" s="8">
        <v>4080000</v>
      </c>
      <c r="B77" s="11" t="s">
        <v>55</v>
      </c>
      <c r="C77" s="40">
        <v>484253</v>
      </c>
      <c r="D77" s="40"/>
      <c r="E77" s="40">
        <v>648579</v>
      </c>
      <c r="F77" s="40">
        <v>11330194</v>
      </c>
      <c r="G77" s="40">
        <v>5401055</v>
      </c>
      <c r="H77" s="40">
        <v>13769793</v>
      </c>
      <c r="I77" s="40">
        <v>12508930</v>
      </c>
      <c r="J77" s="40">
        <v>3683019</v>
      </c>
      <c r="K77" s="41">
        <f t="shared" si="2"/>
        <v>47825823</v>
      </c>
    </row>
    <row r="78" spans="1:11" x14ac:dyDescent="0.25">
      <c r="A78" s="10"/>
      <c r="B78" s="11"/>
      <c r="C78" s="40"/>
      <c r="D78" s="40"/>
      <c r="E78" s="40"/>
      <c r="F78" s="40"/>
      <c r="G78" s="40"/>
      <c r="H78" s="40"/>
      <c r="I78" s="40"/>
      <c r="J78" s="40"/>
      <c r="K78" s="41"/>
    </row>
    <row r="79" spans="1:11" x14ac:dyDescent="0.25">
      <c r="A79" s="10">
        <v>4100000</v>
      </c>
      <c r="B79" s="11" t="s">
        <v>56</v>
      </c>
      <c r="C79" s="40">
        <v>261416702</v>
      </c>
      <c r="D79" s="40"/>
      <c r="E79" s="40"/>
      <c r="F79" s="40"/>
      <c r="G79" s="40"/>
      <c r="H79" s="40"/>
      <c r="I79" s="40"/>
      <c r="J79" s="40"/>
      <c r="K79" s="41">
        <f t="shared" si="2"/>
        <v>261416702</v>
      </c>
    </row>
    <row r="80" spans="1:11" x14ac:dyDescent="0.25">
      <c r="A80" s="10"/>
      <c r="B80" s="11"/>
      <c r="C80" s="40"/>
      <c r="D80" s="40"/>
      <c r="E80" s="40"/>
      <c r="F80" s="40"/>
      <c r="G80" s="40"/>
      <c r="H80" s="40"/>
      <c r="I80" s="40"/>
      <c r="J80" s="40"/>
      <c r="K80" s="41"/>
    </row>
    <row r="81" spans="1:11" x14ac:dyDescent="0.25">
      <c r="A81" s="10">
        <v>4110000</v>
      </c>
      <c r="B81" s="11" t="s">
        <v>57</v>
      </c>
      <c r="C81" s="40">
        <v>19809115</v>
      </c>
      <c r="D81" s="40"/>
      <c r="E81" s="40"/>
      <c r="F81" s="40"/>
      <c r="G81" s="40"/>
      <c r="H81" s="40"/>
      <c r="I81" s="40"/>
      <c r="J81" s="40"/>
      <c r="K81" s="41">
        <f t="shared" ref="K81:K90" si="13">SUM(C81:J81)</f>
        <v>19809115</v>
      </c>
    </row>
    <row r="82" spans="1:11" x14ac:dyDescent="0.25">
      <c r="A82" s="10"/>
      <c r="B82" s="11"/>
      <c r="C82" s="40"/>
      <c r="D82" s="40"/>
      <c r="E82" s="40"/>
      <c r="F82" s="40"/>
      <c r="G82" s="40"/>
      <c r="H82" s="40"/>
      <c r="I82" s="40"/>
      <c r="J82" s="40"/>
      <c r="K82" s="41"/>
    </row>
    <row r="83" spans="1:11" x14ac:dyDescent="0.25">
      <c r="A83" s="10">
        <v>4120000</v>
      </c>
      <c r="B83" s="11" t="s">
        <v>58</v>
      </c>
      <c r="C83" s="40">
        <v>18000000</v>
      </c>
      <c r="D83" s="40"/>
      <c r="E83" s="40"/>
      <c r="F83" s="40"/>
      <c r="G83" s="40"/>
      <c r="H83" s="40"/>
      <c r="I83" s="40"/>
      <c r="J83" s="40"/>
      <c r="K83" s="41">
        <f t="shared" si="13"/>
        <v>18000000</v>
      </c>
    </row>
    <row r="84" spans="1:11" x14ac:dyDescent="0.25">
      <c r="A84" s="10"/>
      <c r="B84" s="11"/>
      <c r="C84" s="40"/>
      <c r="D84" s="40"/>
      <c r="E84" s="40"/>
      <c r="F84" s="40"/>
      <c r="G84" s="40"/>
      <c r="H84" s="40"/>
      <c r="I84" s="40"/>
      <c r="J84" s="40"/>
      <c r="K84" s="41"/>
    </row>
    <row r="85" spans="1:11" x14ac:dyDescent="0.25">
      <c r="A85" s="10">
        <v>4130000</v>
      </c>
      <c r="B85" s="21" t="s">
        <v>62</v>
      </c>
      <c r="C85" s="40">
        <v>20500000</v>
      </c>
      <c r="D85" s="51"/>
      <c r="E85" s="51"/>
      <c r="F85" s="51"/>
      <c r="G85" s="51"/>
      <c r="H85" s="51"/>
      <c r="I85" s="51"/>
      <c r="J85" s="51"/>
      <c r="K85" s="41">
        <f t="shared" si="13"/>
        <v>20500000</v>
      </c>
    </row>
    <row r="86" spans="1:11" x14ac:dyDescent="0.25">
      <c r="A86" s="22"/>
      <c r="B86" s="50"/>
      <c r="C86" s="47"/>
      <c r="D86" s="52"/>
      <c r="E86" s="52"/>
      <c r="F86" s="52"/>
      <c r="G86" s="52"/>
      <c r="H86" s="52"/>
      <c r="I86" s="52"/>
      <c r="J86" s="52"/>
      <c r="K86" s="45"/>
    </row>
    <row r="87" spans="1:11" s="70" customFormat="1" x14ac:dyDescent="0.25">
      <c r="A87" s="65">
        <v>4140000</v>
      </c>
      <c r="B87" s="66" t="s">
        <v>63</v>
      </c>
      <c r="C87" s="67">
        <v>21255820</v>
      </c>
      <c r="D87" s="68"/>
      <c r="E87" s="68">
        <v>278650</v>
      </c>
      <c r="F87" s="68">
        <v>2933400</v>
      </c>
      <c r="G87" s="68">
        <v>1194050</v>
      </c>
      <c r="H87" s="68">
        <v>3059900</v>
      </c>
      <c r="I87" s="68">
        <v>2764150</v>
      </c>
      <c r="J87" s="68">
        <v>1167450</v>
      </c>
      <c r="K87" s="69">
        <f t="shared" si="13"/>
        <v>32653420</v>
      </c>
    </row>
    <row r="88" spans="1:11" ht="16.5" thickBot="1" x14ac:dyDescent="0.3">
      <c r="A88" s="22"/>
      <c r="B88" s="26"/>
      <c r="C88" s="47"/>
      <c r="D88" s="52"/>
      <c r="E88" s="52"/>
      <c r="F88" s="52"/>
      <c r="G88" s="52"/>
      <c r="H88" s="52"/>
      <c r="I88" s="52"/>
      <c r="J88" s="52"/>
      <c r="K88" s="45"/>
    </row>
    <row r="89" spans="1:11" ht="32.25" thickBot="1" x14ac:dyDescent="0.3">
      <c r="A89" s="27">
        <v>5000000</v>
      </c>
      <c r="B89" s="28" t="s">
        <v>59</v>
      </c>
      <c r="C89" s="36">
        <v>153124656</v>
      </c>
      <c r="D89" s="36">
        <v>6485041</v>
      </c>
      <c r="E89" s="36">
        <v>41155744</v>
      </c>
      <c r="F89" s="36">
        <v>20455188</v>
      </c>
      <c r="G89" s="36">
        <v>9989484</v>
      </c>
      <c r="H89" s="36">
        <v>6922072</v>
      </c>
      <c r="I89" s="36">
        <v>5698972</v>
      </c>
      <c r="J89" s="36">
        <v>3040533</v>
      </c>
      <c r="K89" s="37">
        <f t="shared" si="13"/>
        <v>246871690</v>
      </c>
    </row>
    <row r="90" spans="1:11" ht="16.5" thickBot="1" x14ac:dyDescent="0.3">
      <c r="A90" s="23"/>
      <c r="B90" s="24" t="s">
        <v>60</v>
      </c>
      <c r="C90" s="48">
        <f>SUM(C14+C48+C71+C89+C66)</f>
        <v>1669952025</v>
      </c>
      <c r="D90" s="48">
        <f t="shared" ref="D90:J90" si="14">SUM(D14+D48+D71+D89+D66)</f>
        <v>196366362</v>
      </c>
      <c r="E90" s="48">
        <f t="shared" si="14"/>
        <v>103133862</v>
      </c>
      <c r="F90" s="48">
        <f t="shared" si="14"/>
        <v>123715280</v>
      </c>
      <c r="G90" s="48">
        <f t="shared" si="14"/>
        <v>36983449</v>
      </c>
      <c r="H90" s="48">
        <f t="shared" si="14"/>
        <v>44364876</v>
      </c>
      <c r="I90" s="48">
        <f t="shared" si="14"/>
        <v>35102399</v>
      </c>
      <c r="J90" s="48">
        <f t="shared" si="14"/>
        <v>13141717</v>
      </c>
      <c r="K90" s="49">
        <f t="shared" si="13"/>
        <v>2222759970</v>
      </c>
    </row>
    <row r="100" spans="2:10" x14ac:dyDescent="0.25">
      <c r="B100" s="25"/>
      <c r="C100" s="15"/>
      <c r="D100" s="15"/>
      <c r="E100" s="15"/>
      <c r="F100" s="15"/>
      <c r="G100" s="15"/>
      <c r="H100" s="15"/>
      <c r="I100" s="15"/>
      <c r="J100" s="15"/>
    </row>
    <row r="101" spans="2:10" x14ac:dyDescent="0.25">
      <c r="B101" s="25"/>
      <c r="C101" s="15"/>
      <c r="D101" s="15"/>
      <c r="E101" s="15"/>
      <c r="F101" s="15"/>
      <c r="G101" s="15"/>
      <c r="H101" s="15"/>
      <c r="I101" s="15"/>
      <c r="J101" s="15"/>
    </row>
    <row r="125" spans="2:10" x14ac:dyDescent="0.25">
      <c r="B125" s="25"/>
      <c r="C125" s="15"/>
      <c r="D125" s="15"/>
      <c r="E125" s="15"/>
      <c r="F125" s="15"/>
      <c r="G125" s="15"/>
      <c r="H125" s="15"/>
      <c r="I125" s="15"/>
      <c r="J125" s="15"/>
    </row>
    <row r="126" spans="2:10" x14ac:dyDescent="0.25">
      <c r="B126" s="25"/>
      <c r="C126" s="15"/>
      <c r="D126" s="15"/>
      <c r="E126" s="15"/>
      <c r="F126" s="15"/>
      <c r="G126" s="15"/>
      <c r="H126" s="15"/>
      <c r="I126" s="15"/>
      <c r="J126" s="15"/>
    </row>
    <row r="127" spans="2:10" x14ac:dyDescent="0.25">
      <c r="B127" s="25"/>
      <c r="C127" s="15"/>
      <c r="D127" s="15"/>
      <c r="E127" s="15"/>
      <c r="F127" s="15"/>
      <c r="G127" s="15"/>
      <c r="H127" s="15"/>
      <c r="I127" s="15"/>
      <c r="J127" s="15"/>
    </row>
    <row r="128" spans="2:10" x14ac:dyDescent="0.25">
      <c r="B128" s="25"/>
      <c r="C128" s="15"/>
      <c r="D128" s="15"/>
      <c r="E128" s="15"/>
      <c r="F128" s="15"/>
      <c r="G128" s="15"/>
      <c r="H128" s="15"/>
      <c r="I128" s="15"/>
      <c r="J128" s="15"/>
    </row>
    <row r="134" spans="1:10" x14ac:dyDescent="0.25">
      <c r="A134" s="9"/>
      <c r="B134" s="25"/>
      <c r="C134" s="15"/>
      <c r="D134" s="15"/>
      <c r="E134" s="15"/>
      <c r="F134" s="15"/>
      <c r="G134" s="15"/>
      <c r="H134" s="15"/>
      <c r="I134" s="15"/>
      <c r="J134" s="15"/>
    </row>
    <row r="135" spans="1:10" x14ac:dyDescent="0.25">
      <c r="B135" s="25"/>
      <c r="C135" s="15"/>
      <c r="D135" s="15"/>
      <c r="E135" s="15"/>
      <c r="F135" s="15"/>
      <c r="G135" s="15"/>
      <c r="H135" s="15"/>
      <c r="I135" s="15"/>
      <c r="J135" s="15"/>
    </row>
    <row r="136" spans="1:10" x14ac:dyDescent="0.25">
      <c r="B136" s="25"/>
      <c r="C136" s="15"/>
      <c r="D136" s="15"/>
      <c r="E136" s="15"/>
      <c r="F136" s="15"/>
      <c r="G136" s="15"/>
      <c r="H136" s="15"/>
      <c r="I136" s="15"/>
      <c r="J136" s="15"/>
    </row>
  </sheetData>
  <mergeCells count="9">
    <mergeCell ref="I7:K7"/>
    <mergeCell ref="H8:K8"/>
    <mergeCell ref="I9:K9"/>
    <mergeCell ref="A11:K11"/>
    <mergeCell ref="J1:K1"/>
    <mergeCell ref="H2:K2"/>
    <mergeCell ref="H3:K3"/>
    <mergeCell ref="H4:K4"/>
    <mergeCell ref="H5:K5"/>
  </mergeCells>
  <pageMargins left="0.39370078740157483" right="0.39370078740157483" top="0.59055118110236227" bottom="0.19685039370078741" header="0" footer="0"/>
  <pageSetup paperSize="9" scale="74" firstPageNumber="11" fitToHeight="5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(599)</vt:lpstr>
      <vt:lpstr>'Приложение № 1 (599)'!Заголовки_для_печати</vt:lpstr>
      <vt:lpstr>'Приложение № 1 (599)'!Область_печати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2022-07-18T11:46:55Z</dcterms:modified>
</cp:coreProperties>
</file>