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НА ПОДПИСЬ\"/>
    </mc:Choice>
  </mc:AlternateContent>
  <bookViews>
    <workbookView xWindow="-120" yWindow="-120" windowWidth="29040" windowHeight="15840"/>
  </bookViews>
  <sheets>
    <sheet name="Приложение №2.2 (512)" sheetId="1" r:id="rId1"/>
  </sheets>
  <definedNames>
    <definedName name="_xlnm.Print_Titles" localSheetId="0">'Приложение №2.2 (512)'!$13:$13</definedName>
    <definedName name="_xlnm.Print_Area" localSheetId="0">'Приложение №2.2 (512)'!$A$1:$C$335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1" i="1" l="1"/>
  <c r="C310" i="1"/>
  <c r="C170" i="1"/>
  <c r="C326" i="1" l="1"/>
  <c r="C307" i="1"/>
  <c r="C155" i="1"/>
  <c r="C113" i="1"/>
  <c r="C15" i="1"/>
  <c r="C315" i="1" l="1"/>
  <c r="C325" i="1" l="1"/>
  <c r="C21" i="1"/>
  <c r="C133" i="1" l="1"/>
  <c r="C140" i="1" l="1"/>
  <c r="C198" i="1"/>
  <c r="C290" i="1"/>
  <c r="C163" i="1"/>
  <c r="C237" i="1" l="1"/>
  <c r="C251" i="1"/>
  <c r="C267" i="1" l="1"/>
  <c r="C229" i="1"/>
  <c r="C110" i="1"/>
  <c r="C227" i="1"/>
  <c r="C280" i="1"/>
  <c r="C100" i="1"/>
  <c r="C277" i="1"/>
  <c r="C274" i="1"/>
  <c r="C107" i="1"/>
  <c r="C271" i="1"/>
  <c r="C260" i="1"/>
  <c r="C256" i="1"/>
  <c r="C246" i="1"/>
  <c r="C148" i="1"/>
  <c r="C46" i="1"/>
  <c r="C44" i="1"/>
  <c r="C224" i="1"/>
  <c r="C214" i="1"/>
  <c r="C86" i="1"/>
  <c r="C182" i="1"/>
  <c r="C206" i="1"/>
  <c r="C79" i="1"/>
  <c r="C69" i="1"/>
  <c r="C118" i="1"/>
  <c r="C292" i="1"/>
  <c r="C71" i="1"/>
  <c r="C172" i="1"/>
  <c r="C166" i="1"/>
  <c r="C52" i="1"/>
  <c r="C73" i="1" l="1"/>
  <c r="C58" i="1"/>
  <c r="C176" i="1"/>
  <c r="C293" i="1"/>
  <c r="C49" i="1"/>
  <c r="C119" i="1"/>
  <c r="C187" i="1"/>
  <c r="C234" i="1"/>
  <c r="C294" i="1" l="1"/>
  <c r="C243" i="1"/>
  <c r="C31" i="1" l="1"/>
  <c r="C303" i="1" l="1"/>
  <c r="C298" i="1" l="1"/>
  <c r="C285" i="1"/>
  <c r="C263" i="1"/>
  <c r="C123" i="1"/>
  <c r="C97" i="1"/>
  <c r="C94" i="1"/>
  <c r="C114" i="1" l="1"/>
  <c r="C281" i="1"/>
  <c r="C34" i="1"/>
  <c r="C124" i="1"/>
  <c r="C230" i="1"/>
  <c r="C286" i="1"/>
  <c r="C28" i="1"/>
  <c r="C299" i="1"/>
  <c r="C89" i="1"/>
  <c r="C61" i="1"/>
  <c r="C90" i="1" l="1"/>
  <c r="C238" i="1"/>
  <c r="C35" i="1"/>
  <c r="C125" i="1" l="1"/>
  <c r="C312" i="1"/>
  <c r="C23" i="1" l="1"/>
</calcChain>
</file>

<file path=xl/sharedStrings.xml><?xml version="1.0" encoding="utf-8"?>
<sst xmlns="http://schemas.openxmlformats.org/spreadsheetml/2006/main" count="502" uniqueCount="264">
  <si>
    <t xml:space="preserve">Государственная администрация Рыбницкого района и г. Рыбницы </t>
  </si>
  <si>
    <t>Министерство обороны Приднестровской Молдавской Республики</t>
  </si>
  <si>
    <t>Итого по подстатье 240 240</t>
  </si>
  <si>
    <t xml:space="preserve">Министерство обороны Приднестровской Молдавской Республики </t>
  </si>
  <si>
    <t>Государственная администрация Григориопольского района и г. Григориополя</t>
  </si>
  <si>
    <t>Итого по программе капитальных вложений</t>
  </si>
  <si>
    <t>Министерство по социальной защите и труду  Приднестровской Молдавской Республики</t>
  </si>
  <si>
    <t>Государственная администрация г. Тирасполя и г. Днестровска</t>
  </si>
  <si>
    <t>Государственная администрация Слобоздейского района и г. Слободзеи</t>
  </si>
  <si>
    <t>Государственная администрация  Рыбницкого района и г. Рыбницы</t>
  </si>
  <si>
    <t>Государственная администрация Каменского района и г. Каменки</t>
  </si>
  <si>
    <t>Итого по программе капитального ремонта</t>
  </si>
  <si>
    <t>№ п/п</t>
  </si>
  <si>
    <t xml:space="preserve">Наименование объекта </t>
  </si>
  <si>
    <t>Программа капитальных вложений</t>
  </si>
  <si>
    <t>Итого</t>
  </si>
  <si>
    <t>Государственная администрация г. Бендеры</t>
  </si>
  <si>
    <t>Государственная администрация Слободзейского района и г. Слободзеи</t>
  </si>
  <si>
    <t>Государственная администрация  Каменского района и г. Каменки</t>
  </si>
  <si>
    <t>Государственная администрация Дубоссарского района и г. Дубоссары</t>
  </si>
  <si>
    <t>Министерство здравоохранения Приднестровской Молдавской Республики</t>
  </si>
  <si>
    <t xml:space="preserve">Сумма, руб. </t>
  </si>
  <si>
    <t>Государственная администрация Рыбницкого района и г. Рыбницы</t>
  </si>
  <si>
    <t xml:space="preserve">Прокуратура Приднестровской Молдавской Республики </t>
  </si>
  <si>
    <t>Министерство экономического развития Приднестровской Молдавской Республики</t>
  </si>
  <si>
    <t>Министерство внутренних дел Приднестровской Молдавской Республики</t>
  </si>
  <si>
    <t>Министерство юстиции Приднестровской Молдавской Республики</t>
  </si>
  <si>
    <t>ДОХОДЫ ВСЕГО, в том числе:</t>
  </si>
  <si>
    <t>РАСХОДЫ ВСЕГО, в том числе:</t>
  </si>
  <si>
    <t xml:space="preserve">Министерство по социальной защите и труду Приднестровской Молдавской Республики </t>
  </si>
  <si>
    <t>Капитальные вложения в строительство коммунальных объектов (240 250)</t>
  </si>
  <si>
    <t>Программа капитального ремонта</t>
  </si>
  <si>
    <t>Приднестровский государственный университет им. Т. Г. Шевченко</t>
  </si>
  <si>
    <t>Министерство просвещения Приднестровской Молдавской Республики</t>
  </si>
  <si>
    <t>Министерство сельского хозяйства и природных ресурсов Приднестровской Молдавской Республики</t>
  </si>
  <si>
    <t>Капитальный ремонт гидротехнических и противопаводковых сооружений, в том числе проектные работы</t>
  </si>
  <si>
    <t>Администрация Президента Приднестровской Молдавской Республики</t>
  </si>
  <si>
    <t>Государственная администрация г. Днестровска</t>
  </si>
  <si>
    <t>Капитальный ремонт жилых помещений маневренного фонда г. Бендеры</t>
  </si>
  <si>
    <t xml:space="preserve">Создание парка имени  Александра Невского на территории исторического военно-мемориального комплекса "Бендерская крепость" и реконструкция исторического военно-мемориального  комплекса "Бендерская крепость", в том числе проектные работы </t>
  </si>
  <si>
    <t>Капитальный ремонт многоквартирных домов жилищного фонда г. Дубоссары, находящихся в критическом состоянии</t>
  </si>
  <si>
    <t>Капитальный ремонт  Дома культуры с. Незавертайловка</t>
  </si>
  <si>
    <t>Капитальный ремонт Дома культуры с. Приозерное</t>
  </si>
  <si>
    <t>Реконструкция стадиона с. Красненькое Рыбницкого района</t>
  </si>
  <si>
    <t>Восстановление парка Витгенштейна, г. Каменка, в том числе проектные работы</t>
  </si>
  <si>
    <t>Капитальный ремонт санитарных узлов ГУ "Республиканский центр матери и ребенка", расположенного по адресу: г. Тирасполь, ул. 1 Мая, 58, в том числе проектные работы</t>
  </si>
  <si>
    <t>Реконструкция СВА с. Дойбаны под размещение единого комплекса для проживания одиноких граждан пожилого возраста</t>
  </si>
  <si>
    <t>Государственная служба охраны Приднестровской Молдавской Республики</t>
  </si>
  <si>
    <t>Министерство государственной безопасности Приднестровской Молдавской Республики</t>
  </si>
  <si>
    <t xml:space="preserve">Государственная служба исполнения наказаний Министерства юстиции Приднестровской Молдавской Республики </t>
  </si>
  <si>
    <t xml:space="preserve">Следственный комитет Приднестровской Молдавской Республики </t>
  </si>
  <si>
    <t>Секретно</t>
  </si>
  <si>
    <t>Государственная служба по спорту Приднестровской Молдавской Республики</t>
  </si>
  <si>
    <t xml:space="preserve">Государственная служба по спорту Приднестровской Молдавской Республики </t>
  </si>
  <si>
    <t>Реконструкция поликлиники ГУ "Григориопольская центральная районная больница", по адресу: г. Григориополь, ул. Дзержинского, 34, в том числе проектные работы и благоустройство</t>
  </si>
  <si>
    <t>Капитальный ремонт СВА с. Парканы ГУ "Бендерский центр амбулаторно-поликлинической помощи", расположенного по адресу: с. Парканы, ул. Ленина, 83, в том числе проектные работы</t>
  </si>
  <si>
    <t>Капитальный ремонт сельского клуба с. Кременчуг с устройством котельной (1 этап), в том числе проектные работы</t>
  </si>
  <si>
    <t>Реконструкция объекта "Кицканский плацдарм", в том числе проектные работы</t>
  </si>
  <si>
    <t>Капитальный ремонт поликлиники  ГУ "Дубоссарская центральная районная больница", г. Дубоссары, ул. Моргулец, 3, в том числе проектные работы и благоустройство</t>
  </si>
  <si>
    <t>Строительство незавершенного здания под пищеблок и прачечный блок ГУ "Республиканская клиническая больница" по адресу: г. Тирасполь, ул. Мира, 33, в том числе проектные работы</t>
  </si>
  <si>
    <t>Отчисления от единого таможенного платежа в размере 29,92%</t>
  </si>
  <si>
    <t xml:space="preserve">"О республиканском бюджете на 2022 год" </t>
  </si>
  <si>
    <t>Реконструкция акушерско-гинекологического стационара ГУ "Бендерский центр матери и ребенка" по адресу: г. Бендеры, ул.  Протягайловская, 6, в том числе проектные работы</t>
  </si>
  <si>
    <t>Реконструкция Учреждения исполнения наказаний № 3, г. Тирасполь, ул. Лазо, 7</t>
  </si>
  <si>
    <t>Капитальный ремонт ГОУ " Парканская средняя общеобразовательная школа-интернат", с. Парканы, ул. Димитрова, 1</t>
  </si>
  <si>
    <t xml:space="preserve"> Капитальный ремонт фасада МОУ "Бендерская специальная (коррекционная) школа-интернат для детей с нарушением интеллекта", ул. Первомайская, 36, в том числе проектные работы и благоустройство </t>
  </si>
  <si>
    <t>Капитальный ремонт МОУ "Рыбницкая  русская средняя общеобразовательная школа №10 с гимназическими классами", г. Рыбница, ул. Вальченко, 15</t>
  </si>
  <si>
    <t>Капитальный ремонт МОУ "Рашковская ОСШ-детский сад им. Ф. И. Жарчинского", с. Рашков, ул. Ленина, 130</t>
  </si>
  <si>
    <t>Капитальный ремонт МОУ "Краснооктябрьская НОШ-детский сад", с. Красный Октябрь, ул. Молодежная, 46</t>
  </si>
  <si>
    <t>Капитальный ремонт административного здания Государственной службы судебных исполнителей Министерства юстиции ПМР, г. Тирасполь, ул. 25 Октября, 136, в том числе благоустройство</t>
  </si>
  <si>
    <t>Капитальный ремонт фасада и отмостки административного здания Службы государственного надзора Министерства юстиции ПМР, расположенного по адресу: г. Тирасполь, ул. Мира, 50</t>
  </si>
  <si>
    <t>1.</t>
  </si>
  <si>
    <t>4.</t>
  </si>
  <si>
    <t>8.</t>
  </si>
  <si>
    <t>2.</t>
  </si>
  <si>
    <t>5.</t>
  </si>
  <si>
    <t>3.</t>
  </si>
  <si>
    <t>6.</t>
  </si>
  <si>
    <t>Строительство мини-футбольного поля в городе Рыбница, ул. Юбилейная, 33а</t>
  </si>
  <si>
    <t>Реконструкция здания Управления Следственного комитета г. Дубоссары и Дубоссарского района по адресу: г. Дубоссары, ул. Дзержинского, 4а</t>
  </si>
  <si>
    <t>9.</t>
  </si>
  <si>
    <t>7.</t>
  </si>
  <si>
    <t>Капитальный ремонт СВА Коротное ГУЗ "Днестровская городская больница", расположенного по адресу: с. Коротное, ул. Фрунзе, 5б, в том числе проектные работы и благоустройство территории</t>
  </si>
  <si>
    <t>10.</t>
  </si>
  <si>
    <t>Капитальный ремонт МСКОУ № 2, г. Тирасполь, пер. Труда, 2а</t>
  </si>
  <si>
    <t>Капитальный ремонт Дома культуры с. Фрунзе</t>
  </si>
  <si>
    <t>Капитальный ремонт летней эстрадной площадки в городском парке им. Кирова в г.Рыбнице</t>
  </si>
  <si>
    <t>Модернизация пищевых блоков в образовательных учреждениях Приднестровской Молдавской Республики</t>
  </si>
  <si>
    <t>Итого по модернизации пищевых блоков в образовательных учреждениях Приднестровской Молдавской Республики</t>
  </si>
  <si>
    <t>Приложение № 2.2</t>
  </si>
  <si>
    <t>Благоустройство парка культуры и отдыха "Победа", г. Тирасполь, в том числе проектные работы (1 этап)</t>
  </si>
  <si>
    <t>Благоустройство сквера Авиаторов, г. Тирасполь, в том числе проектные работы</t>
  </si>
  <si>
    <t>Реконструкция летнего кинотеатра г. Слободзеи, в том числе проектные работы</t>
  </si>
  <si>
    <t>Строительство спортивного комплекса в г. Слободзее, в том числе проектные работы</t>
  </si>
  <si>
    <t>Строительство котельной Дома культуры с. Коротное, в том числе проектные работы</t>
  </si>
  <si>
    <t>Благоустройство центрального парка культуры и отдыха г. Григориополя</t>
  </si>
  <si>
    <t>Реконструкция картодрома по адресу: г. Григориополь, ул. Васканова, в том числе проектные работы</t>
  </si>
  <si>
    <t>Установка мачты на территории административного здания, расположенного по адресу: г. Слободзея, ул. Фрунзе, 17</t>
  </si>
  <si>
    <t>Строительство здания стационарно-туберкулезного корпуса на 160 мест на территории мужского участка ЛТП Управления медицинской помощи и социальной реабилитации Государственной службы исполнения наказаний Министерства юстиции ПМР  по адресу: Григориопольский район, пос. Глиное, ул. Микояна, 61, в том числе проектные работы</t>
  </si>
  <si>
    <t>Реконструкция  Учреждения исполнения наказаний № 2, г. Тирасполь, Гребеницкий проезд, 18</t>
  </si>
  <si>
    <t>Реконструкция "Тюрьма-1", Григориопольский район, с. Глиное, ул. Микояна, 62</t>
  </si>
  <si>
    <t>Капитальный ремонт ГУ "Бендерская центральная городская больница", г. Бендеры, ул. Б. Восстания, 146, в том числе проектные работы</t>
  </si>
  <si>
    <t>Капитальный ремонт поликлиники ГУ "Бендерская центральная городская больница", расположенной в здании ГУ "Бендерский центр амбулаторно-поликлинической помощи", по адресу: г. Бендеры, ул. С. Лазо, 20</t>
  </si>
  <si>
    <t>Строительство крытой подъездной эстакады ГУ "Каменская центральная районная больница", г. Каменка, ул. Кирова, 300б, в том числе проектные работы</t>
  </si>
  <si>
    <t>Реконструкция гребной базы МОУ ДО "Григориопольская ДЮСШ", в том числе проектные работы</t>
  </si>
  <si>
    <t>Капитальный ремонт помещений скорой медицинской помощи, приемного отделения ГУ "Каменская центральная районная больница", г. Каменка, ул. Кирова, 300б, в том числе проектные работы</t>
  </si>
  <si>
    <t>Капитальный ремонт ГОУ "Бендерский детский дом для детей-сирот и детей, оставшихся без попечения родителей", г. Бендеры, ул. Ленинградская, 20</t>
  </si>
  <si>
    <t>Капитальный ремонт комплекса строений учебного корпуса ГОУ СПО "Дубоссарский индустриальный техникум", г. Дубоссары, ул. Энергетиков, 7, в том числе проектные работы</t>
  </si>
  <si>
    <t>Капитальный ремонт парка "Октябрьский" в г. Бендеры, в том числе проектные работы</t>
  </si>
  <si>
    <t xml:space="preserve"> Капитальный ремонт МОУ "БСОШ №5" по ул. Пушкина, 10</t>
  </si>
  <si>
    <t>Капитальный ремонт МОУ "Бендерский детский сад № 38", ул. 40 лет Победы, 48</t>
  </si>
  <si>
    <t>Капитальный ремонт МОУ "Слободзейский ТЛК им. П. К. Спельник", г. Слободзея, ул. Ленина, 156</t>
  </si>
  <si>
    <t>Капитальный ремонт школьного стадиона МОУ "Краснянская СОШ", пос. Красное, ул. Школьная, 1</t>
  </si>
  <si>
    <t>Капитальный ремонт "Детский сад "Семицветик", с Шипка</t>
  </si>
  <si>
    <t>Капитальный ремонт МОУ "Григориопольская русско-молдавская общеобразовательная средняя школа с. Красная Горка", в том числе проектные работы</t>
  </si>
  <si>
    <t>Капитальный ремонт МДОУ "Рыбницкий детский сад №19 общеразвивающего вида", г. Рыбница, ул. Степная, 21</t>
  </si>
  <si>
    <t>Капитальный ремонт  ГОУ "Бендерская специальная (коррекционная) общеобразовательная школа-интернат III, IV, VII видов", г. Бендеры, ул. 12 Октября, 81в</t>
  </si>
  <si>
    <t>Капитальный ремонт  ГОУ "Специальная (коррекционная) общеобразовательная школа-интернат I-II, V видов", г. Тирасполь, ул. Зелинского, 5</t>
  </si>
  <si>
    <t>Капитальный ремонт МДОУ №5 "Золушка", г. Тирасполь, ул. Сакриера, 61</t>
  </si>
  <si>
    <t>Капитальный ремонт МДОУ №37 "Ивушка", г. Тирасполь, ул. Комсомольская, 1/1</t>
  </si>
  <si>
    <t>Капитальный ремонт городского стадиона, г. Днестровск, ул. Строителей, в том числе проектные работы</t>
  </si>
  <si>
    <t>Капитальный ремонт МОУ "Парканская ООШ №3 им. А. Ф. Романенко", с. Парканы, ул. Романенко, 27а</t>
  </si>
  <si>
    <t>Капитальный ремонт административного здания, с. Суклея, ул. Гагарина, 90</t>
  </si>
  <si>
    <t>Капитальный ремонт МДОУ "Детский сад "Лучик", г. Слободзея, ул. Солнечная, 31</t>
  </si>
  <si>
    <t>Капитальный ремонт кинотеатра "Искра" в г. Дубоссары, ул. Ломоносова, 37</t>
  </si>
  <si>
    <t>Капитальный ремонт  МОУ "Детский сад общеразвивающего вида №12 "Стелуца", ул. Шевцовой, 5</t>
  </si>
  <si>
    <t xml:space="preserve">Капитальный ремонт Дома культуры, ул. Советская, 49, в с. Гармацкое, в том числе проектные работы </t>
  </si>
  <si>
    <t>Капитальный ремонт Дома культуры, с. Дойбаны, ул. Мира, 7</t>
  </si>
  <si>
    <t>Капитальный ремонт спортивного центра для людей с ограниченными возможностями, г. Дубоссары, ул. Ленина, 112</t>
  </si>
  <si>
    <t>Капитальный ремонт МДОУ "Детский сад комбинированного вида № 25 "Золотой петушок", г. Григориополь</t>
  </si>
  <si>
    <t>Капитальный ремонт МДОУ "Детский сад общеразвивающего вида № 5 "Золотой петушок", пос. Маяк, Григориопольский район</t>
  </si>
  <si>
    <t>Капитальный ремонт МДОУ "Детский сад "Мэрцишорий", с. Бутор</t>
  </si>
  <si>
    <t>Капитальный ремонт спортивной площадки на территории МОУ "Рыбницкая  средняя общеобразовательная школа–интернат", г. Рыбница, ул. Маяковского, 41</t>
  </si>
  <si>
    <t xml:space="preserve">Капитальный ремонт МДОУ "Рыбницкая ДЮСШ №1", г. Рыбница, ул. Мичурина, 13а </t>
  </si>
  <si>
    <t xml:space="preserve">Капитальный ремонт МОУ "Каменская ОСШ №3", г. Каменка, ул. Кирова, 59, в том числе проектные работы </t>
  </si>
  <si>
    <t>Капитальный ремонт ГУ "Приднестровский государственный художественный музей" (литер А), г. Бендеры,  ул. Коммунистическая, 77</t>
  </si>
  <si>
    <t>Капитальный ремонт зданий в ГУП ОК"Днестровские зори"</t>
  </si>
  <si>
    <t>Капитальный ремонт кровли (II этап) корпуса №1 Администрации Президента Приднестровской Молдавской Республики, расположенного по адресу: г. Тирасполь, ул. К. Маркса, 187</t>
  </si>
  <si>
    <t>Капитальный ремонт Дома официальных приемов (литера Ц), расположенного по адресу: г. Тирасполь, ул. Мира, 50</t>
  </si>
  <si>
    <t>Капитальный ремонт административного здания УГАИ, г. Бендеры, ул. Тимирязева, 2а, в том числе проектные работы (переходящий)</t>
  </si>
  <si>
    <t>Капитальный ремонт поликлиники МГБ ПМР, г.Тирасполь, ул. Мира, 27</t>
  </si>
  <si>
    <t>Капитальный ремонт здания Следственного комитета Приднестровской Молдавской Республики, расположенного по адресу: г. Тирасполь, пер. 8 Марта, 3</t>
  </si>
  <si>
    <t>Капитальный ремонт здания, расположенного по адресу г. Тирасполь, ул. Свердлова, 57</t>
  </si>
  <si>
    <t>Приобретение оборудования и мебели для оснащения  административного здания университета (корпус № 1А) ГОУ "Приднестровский государственный университет им. Т. Г. Шевченко", г. Тирасполь, ул. 25 Октября, 107</t>
  </si>
  <si>
    <t>Приобретение бамперных машин и аккумуляторов для детского аттракциона "Электромобили" для городского парка им. Кирова в г. Рыбнице</t>
  </si>
  <si>
    <t>Приобретение непроизводственного оборудования и предметов длительного пользования для государственных учреждений (240120)</t>
  </si>
  <si>
    <t>Капитальные вложения в строительство объектов социально-культурного назначения (240230)</t>
  </si>
  <si>
    <t>Итого по подстатье 240120</t>
  </si>
  <si>
    <t>Строительство пристройки к зданию корпуса ГУ "Тираспольский психоневрологический дом-интернат", г. Тирасполь, ул. Гвардейская, 9, в том числе проектные работы</t>
  </si>
  <si>
    <t>Приобретение оборудования и мебели для ГОУ ДО "Республиканская спортивная детско-юношеская школа олимпийского резерва футбола", с. Чобручи, ул. С.Лазо, 32</t>
  </si>
  <si>
    <t>Итого по подстатье 240230</t>
  </si>
  <si>
    <t>Капитальные вложения в строительство административных зданий  (240240)</t>
  </si>
  <si>
    <t>Итого по подстатье 240250</t>
  </si>
  <si>
    <t>Итого по подстатье 111070</t>
  </si>
  <si>
    <t>Товары и услуги, не отнесенные к другим подстатьям (111070)</t>
  </si>
  <si>
    <t>Капитальный ремонт объектов социально-культурного назначения (240330)</t>
  </si>
  <si>
    <t>Итого по подстатье 240330</t>
  </si>
  <si>
    <t>Капитальный ремонт административных зданий (240340)</t>
  </si>
  <si>
    <t>Итого по подстатье 240340</t>
  </si>
  <si>
    <t>Капитальный ремонт прочих объектов (240360)</t>
  </si>
  <si>
    <t>Итого по подстатье 240310</t>
  </si>
  <si>
    <t>Капитальный ремонт жилого фонда (240310)</t>
  </si>
  <si>
    <t>Итого по подстатье 240360</t>
  </si>
  <si>
    <t>Капитальный ремонт МОУ "ТСШ № 9" (1 этап), г. Тирасполь, ул. Карла Маркса, 109</t>
  </si>
  <si>
    <t>Капитальный ремонт  МОУ "Средняя общеобразовательная русско-молдавская школа № 7", мкр Лунга, ул. Димитрова, 1, в том числе проектные  работы</t>
  </si>
  <si>
    <t>ОСТАТКИ по состоянию на 01.01.2022 г. ВСЕГО, в том числе:</t>
  </si>
  <si>
    <t>Отчисления от единого таможенного платежа</t>
  </si>
  <si>
    <t>Отчисления от единого социального налога</t>
  </si>
  <si>
    <t>Прочие поступления</t>
  </si>
  <si>
    <t>Реконструкция стадиона, расположенного на прилегающей территории к МОУ "ТСШГК № 18"</t>
  </si>
  <si>
    <t>Строительство здания раздевалки сельского стадиона, с. Чобручи, ул. С. Лазо, д. 32 (кредиторская задолженность за 2021 год)</t>
  </si>
  <si>
    <t>Реконструкция центральной части г. Слободзеи (парк молодоженов), в том числе проектные работы (кредиторская задолженность за 2021 год)</t>
  </si>
  <si>
    <t xml:space="preserve">Создание парка энергетиков, г. Дубоссары,в том числе проектные работы </t>
  </si>
  <si>
    <t>Министерство финансов Приднестровской Молдавской Республики</t>
  </si>
  <si>
    <t>Капитальный ремонт ГОУ СПО "Бендерский торгово-технологический техникум" г.Бендеры, ул.Тимирязева, 5, в том числе проектные работы</t>
  </si>
  <si>
    <t>Капитальный ремонт главного корпуса ГОУ "Днестровский техникум энергетики и компьютерных технологий", г. Днестровск, ул. Строителей, 38</t>
  </si>
  <si>
    <t xml:space="preserve">Капитальный ремонт МУДО ДЮСШ г. Рыбница, ул. Горького, 1 </t>
  </si>
  <si>
    <t xml:space="preserve">Капитальный ремонт Дома культуры, Каменский район, с. Подойма, ул. Ленина, 92 (в том числе кредиторская задолженность за 2021 год в сумме 69 665 руб.) </t>
  </si>
  <si>
    <t>Приобретение оборудования для МУДО ДЮСШ г. Рыбница, ул. Горького, 1</t>
  </si>
  <si>
    <t>Строительство баскетбольного поля на территории  МОУ "Григориопольская ОСШ им. Стоева с лицейскими классами № 2", корпус 3, в том числе проектные работы</t>
  </si>
  <si>
    <t>Приобретение оборудования для тренажерного зала МУ "Спорткомплекс "Юбилейный", г. Рыбница, ул. Юбилейная, 33а</t>
  </si>
  <si>
    <t>Капитальный ремонт МОУ "БСОШ №17", мкр "Северный",  г. Бендеры</t>
  </si>
  <si>
    <t>к Закону Приднестровской Молдавской Республики</t>
  </si>
  <si>
    <t xml:space="preserve">"О внесении изменений и дополнений </t>
  </si>
  <si>
    <t>"О республиканском бюджете на 2022 год"</t>
  </si>
  <si>
    <t>Основные характеристики, источники формирования и направления расходования средств Фонда капитальных вложений Приднестровской Молдавской Республики                                                 на 2022 год</t>
  </si>
  <si>
    <t>Приложение № 2</t>
  </si>
  <si>
    <t>Завершение реконструкции объекта, не завершенного строительством, "Стоматологическая поликлиника", г. Тирасполь, под акушерско-гинекологический стационар  ГУ "Республиканский центр матери и ребенка"  по адресу: г. Тирасполь, ул. Свердлова, 84, в том числе проектные работы и благоустройство</t>
  </si>
  <si>
    <t>Создание Государственного историко-краеведческого музея (в составе Екатерининского парка в городе Тирасполе) (1 этап), в том числе проектные работы</t>
  </si>
  <si>
    <t>Завершение строительства пристройки к ТСШ № 15, г. Тирасполь, ул. Сакриера, 59                                            (1 этап), в том числе проектные работы</t>
  </si>
  <si>
    <t>Реконструкция стадиона МОУ "ТСШ №  5" (1 этап), ул. Краснодонская, 62, в том числе проектные работы</t>
  </si>
  <si>
    <t>Асфальтирование (мощение плиткой) дворовой территории МОУ "ТСШ № 5" (перед главным входом в образовательное учреждение), г. Тирасполь, ул. Краснодонская, 62</t>
  </si>
  <si>
    <t>Строительство спортивного комлекса по ул. Ленина, 159, в г. Дубоссары, в том числе проектные работы</t>
  </si>
  <si>
    <t>Создание парка "Набережный" по ул. Вальченко, г. Рыбница, в том числе проектные работы</t>
  </si>
  <si>
    <t>Строительство детского аттракциона "Электромобили" на территории городского парка им. Кирова в г. Рыбнице</t>
  </si>
  <si>
    <t>Завершение строительства здания МОУ "Рыбницкая русская средняя образовательная школа № 6 с лицейскими классами", расположенного по адресу:                                             г. Рыбница, ул. Кирова, 134, в том числе проектные работы</t>
  </si>
  <si>
    <t>Строительство 4-этажного здания Военного института Министерства обороны (ВИМО), военный городок № 15, г. Тирасполь, в том числе проектные работы</t>
  </si>
  <si>
    <t>Реконструкция административного здания налоговой инспекции по г. Бендеры,                                                      ул. Московская, 17</t>
  </si>
  <si>
    <t>Строительство очистных сооружений для МДОУ "Детский сад "Березонька",                                                   с. Парканы, в том числе проектные работы</t>
  </si>
  <si>
    <t>Капитальный ремонт инфекционного корпуса ГУЗ "Днестровская городская больница" по адресу: г. Днестровск, ул. Терпиловского, 1, в том числе проектные работы и благоустройство</t>
  </si>
  <si>
    <t>Капитальный ремонт патологоанатомического отделения ГУ "Бендерская центральная городская больница", расположенного по адресу: г. Бендеры,                                            ул. Б. Восстания, 146, в том числе проектные работы и благоустройство</t>
  </si>
  <si>
    <t>Капитальный ремонт хозяйственного блока, неврологического, кардиологического и терапевтического отделений ГУ "Рыбницкая центральная районная больница",                                           г. Рыбница, ул. Грибоедова, 3, в том числе проектные работы</t>
  </si>
  <si>
    <t>Капитальный ремонт  ГУ "Тираспольский психоневрологический дом-интернат",                                                г. Тирасполь, ул. Гвардейская, 9</t>
  </si>
  <si>
    <t>Капитальный ремонт ГУ "Республиканский специализированный дом ребенка",                                                                   г. Тирасполь, ул. 1 Мая, 26</t>
  </si>
  <si>
    <t>Капитальный ремонт ГОУ СПО "Промышленно-строительный техникум", г.Тирасполь, ул. Христо Ботева, 24, в том числе проектные работы</t>
  </si>
  <si>
    <t>Капитальный ремонт МСКОУ № 44, г. Тирасполь, ул. Советская, 126а</t>
  </si>
  <si>
    <t xml:space="preserve"> Капитальный ремонт Мемориального музея Бендерской трагедии, ул. Советская, в том числе проектные работы</t>
  </si>
  <si>
    <t xml:space="preserve"> Капитальный ремонт МДОУ "Бендерский детский сад № 47",  ул. Школьная, 6</t>
  </si>
  <si>
    <t>Капитальный ремонт МОУ "Терновская РМСОШ", с. Терновка, ул. Ленина, 52а</t>
  </si>
  <si>
    <t>Капитальный ремонт Дома культуры ул. Советская, 7, в с. Красный Виноградарь</t>
  </si>
  <si>
    <t>Капитальный ремонт МОУ "Детский сад общеразвивающего вида № 5 "Ласточка",                                                 ул. Маяковского, 10,  мкр Коржево, в г. Дубоссары</t>
  </si>
  <si>
    <t>Капитальный ремонт спорткомплекса МОУ ДО "Григориопольская ДЮСШ",                                                   г. Григориополь</t>
  </si>
  <si>
    <t xml:space="preserve">Капитальный ремонт МОУ  "Кузьминская ООШ-детский сад", с. Кузьмин,                        ул. Солтыса, 64    </t>
  </si>
  <si>
    <t xml:space="preserve">Капитальный ремонт МОУ"Катериновская  ОСШ  им. А.С.Пушкина",                                                              с. Катериновка, ул. Приходского, 16 </t>
  </si>
  <si>
    <t>Капитальный ремонт (монтаж театральных кресел, театральной гарнитуры, оборудования и др.) Дома культуры с. Катериновка, Каменский район (кредиторская задолженность за 2020 год)</t>
  </si>
  <si>
    <t>Капитальный ремонт кровли ГОУ СПО "Училище Олимпийского резерва",                                                 г. Тирасполь, Одесский переулок, 2а</t>
  </si>
  <si>
    <t>Капитальный ремонт корпуса "А" ГОУ "Приднестровский государственный университет им. Т. Г. Шевченко", г. Тирасполь, ул. 25 Октября, 107, в том числе проектные работы</t>
  </si>
  <si>
    <t xml:space="preserve">Капитальный ремонт учебного корпуса ГОУ ВПО "Приднестровский государственный институт искусств им. А. Г. Рубинштейна"  (литер А), г. Тирасполь, ул. Луначарского, 26 </t>
  </si>
  <si>
    <t>Капитальный ремонт здания № 6, казарма, военный городок № 17, г. Бендеры</t>
  </si>
  <si>
    <t>Капитальный ремонт здания № 1, казарма-столовая, военный городок № 11,                                                    г. Рыбница, в том числе проектные работы</t>
  </si>
  <si>
    <t>Капитальный ремонт кровли здания СВПЧ-9 МВД ПМР, расположенного в                                                       г. Григориополе, мкр Делакэу, ул. Б. Главана, 3</t>
  </si>
  <si>
    <t>Капитальный ремонт административного  здания, расположенного по адресу:                                                   г. Тирасполь, ул. Манойлова, 42</t>
  </si>
  <si>
    <t>Капитальный ремонт здания прокуратуры г. Бендеры, по адресу: г. Бендеры,                                                   ул. Пушкина, 71</t>
  </si>
  <si>
    <t>Капитальный ремонт здания Управления Следственного комитета г. Рыбницы и Рыбницкого района, расположенного по адресу: г. Рыбница,                                                                             ул. Ленина, 1б</t>
  </si>
  <si>
    <t xml:space="preserve">Капитальный ремонт административного здания Министерства юстиции,                                                       г. Тирасполь,  ул. Ленина, 46 </t>
  </si>
  <si>
    <t>Капитальный ремонт административного здания Министерства юстиции ПМР,                                                                                 г. Тирасполь, ул. Мира, 5</t>
  </si>
  <si>
    <t>Резерв Фонда капитальных вложений Приднестровской Молдавской Республики</t>
  </si>
  <si>
    <t>(приобретение прочих расходных материалов и предметов снабжения (110 360))</t>
  </si>
  <si>
    <t>(приобретение непроизводственного оборудования и предметов длительного пользования для государственных учреждений (240120))</t>
  </si>
  <si>
    <t>Строительство здания в ГУ "Бендерский психоневрологический дом-интернат",                                                            г. Бендеры, ул. Пионерская, 15, в том чиле проектные работы</t>
  </si>
  <si>
    <t>Реконструкция Учреждения исполнения наказаний № 1, Григориопольский район,                                                                             с. Глиное, ул. Микояна, 60</t>
  </si>
  <si>
    <t>Государственная служба управления документацией и архивами                                                            Приднестровской Молдавской Республики</t>
  </si>
  <si>
    <t>Реконструкция здания Государственной службы управления документацией и архивами Приднестровской Молдавской Республики, город Тирасполь,                                                                           ул. Текстильщиков, 36</t>
  </si>
  <si>
    <t>Капитальный ремонт  ГОУ СПО " Тираспольский аграрно-технический колледж                                                   им. М. Фрунзе", г. Тирасполь, пгт. Новотираспольский, ул. Советская, 14, в том числе проектные работы</t>
  </si>
  <si>
    <t xml:space="preserve">Капитальный ремонт МОУ ДО "Специализированная детско-юношеская спортивная школа олимпийского резерва гребли и велоспорта", ул. Набережная, 24, в                                                                             г. Дубоссары </t>
  </si>
  <si>
    <t>Капитальный ремонт пищеблока МДОУ "Центр развития ребенка", г. Каменка,                                                                                ул. Садовая, 3</t>
  </si>
  <si>
    <t xml:space="preserve">Государственная служба по культуре и историческому наследию                                                                                    Приднестровской Молдавской Республики </t>
  </si>
  <si>
    <t>Капитальный ремонт административного здания, расположенного по адресу:                                                                                      г. Тирасполь, ул. Федько, 7</t>
  </si>
  <si>
    <t>Государственная служба судебных исполнителей Министерства юстиции                                                                                  Приднестровской Молдавской Республики</t>
  </si>
  <si>
    <t xml:space="preserve">Служба государственного надзора Министерства юстиции                                                                                                              Приднестровской Молдавской Республики </t>
  </si>
  <si>
    <t>Погашение кредиторской задолженности по состоянию на 1 января 2022 года (подстатья 110360)</t>
  </si>
  <si>
    <t>Полное исполнение договорных обязательств 2021 года, образовавшихся в рамках реализации мероприятий Программы развития материально-технической базы Фонда капитальных вложений за 2021 год (подстатья 110360)</t>
  </si>
  <si>
    <t>Погашение кредиторской задолженности по состоянию на 1 января 2022 года (подстатья 111020)</t>
  </si>
  <si>
    <t>Полное исполнение договорных обязательств 2021 года, образовавшихся в рамках реализации мероприятий Программы развития материально-технической базы Фонда капитальных вложений за 2021 год (подстатья 111020)</t>
  </si>
  <si>
    <t>Погашение кредиторской задолженности по состоянию на 1 января 2022 года (статья 240120)</t>
  </si>
  <si>
    <t>Полное исполнение договорных обязательств 2021 года, образовавшихся в рамках реализации мероприятий Программы развития материально-технической базы Фонда капитальных вложений за 2021 год (статья 240120)</t>
  </si>
  <si>
    <t>Реконструкция операционного блока, отделения хирургии № 1, отделения гнойной хирургии  ГУ "Рыбницкая центральная районная больница", г. Рыбница,                                                                                   ул. Грибоедова, 3, в том числе проектные работы</t>
  </si>
  <si>
    <t>Капитальный ремонт МОУ "Бендерский детский сад № 26", мкр "Северный",                                                                                     г. Бендеры, в том числе проектные работы</t>
  </si>
  <si>
    <t>Капитальный ремонт здания № 3, казарма, военный городок № 17, г. Бендеры</t>
  </si>
  <si>
    <t>Приобретение оборудования для Мемориального музея Бендерской трагедии по                                                                          ул. Советской</t>
  </si>
  <si>
    <r>
      <t xml:space="preserve">Министерство по социальной защите и труду ПМР
</t>
    </r>
    <r>
      <rPr>
        <sz val="12"/>
        <rFont val="Times New Roman"/>
        <family val="1"/>
        <charset val="204"/>
      </rPr>
      <t>(приобретение непроизводственного оборудования и предметов длительного пользования для государственных учреждений (240120))</t>
    </r>
  </si>
  <si>
    <r>
      <t xml:space="preserve">Государственная администрация г. Тирасполя
</t>
    </r>
    <r>
      <rPr>
        <sz val="12"/>
        <rFont val="Times New Roman"/>
        <family val="1"/>
        <charset val="204"/>
      </rPr>
      <t>(приобретение непроизводственного оборудования и предметов длительного пользования для государственных учреждений (240120))</t>
    </r>
  </si>
  <si>
    <r>
      <t xml:space="preserve">Государственная администрация г. Бендеры
</t>
    </r>
    <r>
      <rPr>
        <sz val="12"/>
        <rFont val="Times New Roman"/>
        <family val="1"/>
        <charset val="204"/>
      </rPr>
      <t>(приобретение непроизводственного оборудования и предметов длительного пользования для государственных учреждений (240120))</t>
    </r>
  </si>
  <si>
    <r>
      <t xml:space="preserve">Государственная администрация Дубоссарского района и г. Дубоссары
</t>
    </r>
    <r>
      <rPr>
        <sz val="12"/>
        <rFont val="Times New Roman"/>
        <family val="1"/>
        <charset val="204"/>
      </rPr>
      <t>(приобретение непроизводственного оборудования и предметов длительного пользования для государственных учреждений (240120))</t>
    </r>
  </si>
  <si>
    <r>
      <t xml:space="preserve">Государственная администрация Слободзейского района и г. Слободзеи
</t>
    </r>
    <r>
      <rPr>
        <sz val="12"/>
        <rFont val="Times New Roman"/>
        <family val="1"/>
        <charset val="204"/>
      </rPr>
      <t>(капитальные вложения в строительство объектов социально-культурного назначения (240230))</t>
    </r>
  </si>
  <si>
    <r>
      <t xml:space="preserve">Государственная администрация Каменского района и г. Каменки
</t>
    </r>
    <r>
      <rPr>
        <sz val="12"/>
        <rFont val="Times New Roman"/>
        <family val="1"/>
        <charset val="204"/>
      </rPr>
      <t>(приобретение непроизводственного оборудования и предметов длительного пользования для государственных учреждений (240120))</t>
    </r>
  </si>
  <si>
    <t>Полное исполнение договорных обязательств 2020 года по содержанию автотранспорта в лечебных учреждениях республики, оказывающих скорую медицинскую помощь, специализированных лечебных учреждениях (республиканские туберкулезная и психиатрическая больницы, Центр по профилактике и борьбе со СПИДом и инфекционными заболеваниями, комиссии врачебной экспертизы жизнеспособности), образовавшихся в рамках реализации мероприятий Программы развития материально-технической базы Фонда капитальных вложений за 2021 год  (подстатья 110350)</t>
  </si>
  <si>
    <t xml:space="preserve">Увеличение финансирования Государственной программы исполнения наказов избирателей на сумму неосвоенных в 2021 году средств, за счет остатков средств на счетах республиканского бюджета, сложившихся по состоянию на 1 января                                                                                  2022 года
</t>
  </si>
  <si>
    <r>
      <t xml:space="preserve">Государственная администрация Григориопольского района и г. Григориополя
</t>
    </r>
    <r>
      <rPr>
        <sz val="12"/>
        <rFont val="Times New Roman"/>
        <family val="1"/>
        <charset val="204"/>
      </rPr>
      <t>(капитальные вложения в строительство объектов социально-культурного назначения (240230))</t>
    </r>
  </si>
  <si>
    <r>
      <t xml:space="preserve">к </t>
    </r>
    <r>
      <rPr>
        <sz val="12"/>
        <color rgb="FFFF0000"/>
        <rFont val="Times New Roman"/>
        <family val="1"/>
        <charset val="204"/>
      </rPr>
      <t>З</t>
    </r>
    <r>
      <rPr>
        <sz val="12"/>
        <rFont val="Times New Roman"/>
        <family val="1"/>
        <charset val="204"/>
      </rPr>
      <t>акону Приднестровской Молдавской Республики</t>
    </r>
  </si>
  <si>
    <t xml:space="preserve">Разработка и экспертиза проектно-сметной документации по строительству зданий и сооружений  (в том числе кредиторская задолженность за 2021 год в сумме                                                  36 661 руб.)
</t>
  </si>
  <si>
    <t>Капитальный ремонт зданий УБЭПиК и УУР, расположенных по адресу: г. Тирасполь, ул. К. Либкнехта, 167, в том числе проектные работы</t>
  </si>
  <si>
    <t xml:space="preserve">Разработка и экспертиза проектно-сметной документации по капитальному ремонту зданий и сооружений  (в том числе кредиторская задолженность за 2021 год в сумме 23 784 руб.)
</t>
  </si>
  <si>
    <t>в Закон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</si>
</sst>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164" fontId="3" fillId="0" borderId="0" xfId="1" applyNumberFormat="1" applyFont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3" fontId="3" fillId="0" borderId="3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 wrapText="1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horizontal="right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339"/>
  <sheetViews>
    <sheetView tabSelected="1" view="pageBreakPreview" zoomScale="75" zoomScaleNormal="100" zoomScaleSheetLayoutView="75" workbookViewId="0">
      <pane xSplit="3" ySplit="13" topLeftCell="D14" activePane="bottomRight" state="frozenSplit"/>
      <selection pane="topRight" activeCell="C1" sqref="C1"/>
      <selection pane="bottomLeft" activeCell="A8" sqref="A8"/>
      <selection pane="bottomRight" activeCell="B4" sqref="B4:C4"/>
    </sheetView>
  </sheetViews>
  <sheetFormatPr defaultColWidth="8.7109375" defaultRowHeight="15.75" x14ac:dyDescent="0.25"/>
  <cols>
    <col min="1" max="1" width="4.140625" style="1" bestFit="1" customWidth="1"/>
    <col min="2" max="2" width="79" style="1" customWidth="1"/>
    <col min="3" max="3" width="12.140625" style="2" customWidth="1"/>
    <col min="4" max="4" width="12.42578125" style="1" bestFit="1" customWidth="1"/>
    <col min="5" max="5" width="11.28515625" style="1" bestFit="1" customWidth="1"/>
    <col min="6" max="16384" width="8.7109375" style="1"/>
  </cols>
  <sheetData>
    <row r="1" spans="1:4" x14ac:dyDescent="0.25">
      <c r="B1" s="69" t="s">
        <v>186</v>
      </c>
      <c r="C1" s="69"/>
    </row>
    <row r="2" spans="1:4" x14ac:dyDescent="0.25">
      <c r="B2" s="69" t="s">
        <v>182</v>
      </c>
      <c r="C2" s="69"/>
    </row>
    <row r="3" spans="1:4" x14ac:dyDescent="0.25">
      <c r="B3" s="69" t="s">
        <v>183</v>
      </c>
      <c r="C3" s="69"/>
    </row>
    <row r="4" spans="1:4" x14ac:dyDescent="0.25">
      <c r="B4" s="69" t="s">
        <v>263</v>
      </c>
      <c r="C4" s="69"/>
    </row>
    <row r="5" spans="1:4" x14ac:dyDescent="0.25">
      <c r="B5" s="69" t="s">
        <v>184</v>
      </c>
      <c r="C5" s="69"/>
    </row>
    <row r="7" spans="1:4" x14ac:dyDescent="0.25">
      <c r="A7" s="2"/>
      <c r="B7" s="47" t="s">
        <v>89</v>
      </c>
      <c r="C7" s="47"/>
      <c r="D7" s="3"/>
    </row>
    <row r="8" spans="1:4" x14ac:dyDescent="0.25">
      <c r="A8" s="2"/>
      <c r="B8" s="47" t="s">
        <v>259</v>
      </c>
      <c r="C8" s="47"/>
      <c r="D8" s="3"/>
    </row>
    <row r="9" spans="1:4" x14ac:dyDescent="0.25">
      <c r="A9" s="4"/>
      <c r="B9" s="48" t="s">
        <v>61</v>
      </c>
      <c r="C9" s="48"/>
      <c r="D9" s="5"/>
    </row>
    <row r="10" spans="1:4" x14ac:dyDescent="0.25">
      <c r="A10" s="4"/>
      <c r="B10" s="4"/>
      <c r="C10" s="4"/>
    </row>
    <row r="11" spans="1:4" ht="49.5" customHeight="1" x14ac:dyDescent="0.25">
      <c r="A11" s="54" t="s">
        <v>185</v>
      </c>
      <c r="B11" s="54"/>
      <c r="C11" s="54"/>
    </row>
    <row r="12" spans="1:4" ht="16.5" thickBot="1" x14ac:dyDescent="0.3">
      <c r="A12" s="55"/>
      <c r="B12" s="55"/>
      <c r="C12" s="55"/>
    </row>
    <row r="13" spans="1:4" ht="32.25" thickBot="1" x14ac:dyDescent="0.3">
      <c r="A13" s="26" t="s">
        <v>12</v>
      </c>
      <c r="B13" s="27" t="s">
        <v>13</v>
      </c>
      <c r="C13" s="28" t="s">
        <v>21</v>
      </c>
    </row>
    <row r="14" spans="1:4" ht="2.25" customHeight="1" x14ac:dyDescent="0.25">
      <c r="A14" s="31"/>
      <c r="B14" s="32"/>
      <c r="C14" s="33"/>
    </row>
    <row r="15" spans="1:4" ht="15.75" customHeight="1" x14ac:dyDescent="0.25">
      <c r="A15" s="39" t="s">
        <v>165</v>
      </c>
      <c r="B15" s="40"/>
      <c r="C15" s="25">
        <f>SUM(C16:C18)</f>
        <v>84054539</v>
      </c>
      <c r="D15" s="9"/>
    </row>
    <row r="16" spans="1:4" s="10" customFormat="1" x14ac:dyDescent="0.25">
      <c r="A16" s="38" t="s">
        <v>71</v>
      </c>
      <c r="B16" s="6" t="s">
        <v>166</v>
      </c>
      <c r="C16" s="7">
        <v>73326605</v>
      </c>
    </row>
    <row r="17" spans="1:4" s="10" customFormat="1" x14ac:dyDescent="0.25">
      <c r="A17" s="38" t="s">
        <v>74</v>
      </c>
      <c r="B17" s="6" t="s">
        <v>167</v>
      </c>
      <c r="C17" s="7">
        <v>10347405</v>
      </c>
    </row>
    <row r="18" spans="1:4" s="10" customFormat="1" x14ac:dyDescent="0.25">
      <c r="A18" s="38" t="s">
        <v>76</v>
      </c>
      <c r="B18" s="6" t="s">
        <v>168</v>
      </c>
      <c r="C18" s="7">
        <v>380529</v>
      </c>
    </row>
    <row r="19" spans="1:4" ht="9.75" customHeight="1" x14ac:dyDescent="0.25">
      <c r="A19" s="34"/>
      <c r="B19" s="12"/>
      <c r="C19" s="8"/>
    </row>
    <row r="20" spans="1:4" ht="15.75" customHeight="1" x14ac:dyDescent="0.25">
      <c r="A20" s="39" t="s">
        <v>27</v>
      </c>
      <c r="B20" s="40"/>
      <c r="C20" s="25">
        <v>261416702</v>
      </c>
      <c r="D20" s="9"/>
    </row>
    <row r="21" spans="1:4" x14ac:dyDescent="0.25">
      <c r="A21" s="38" t="s">
        <v>71</v>
      </c>
      <c r="B21" s="6" t="s">
        <v>60</v>
      </c>
      <c r="C21" s="7">
        <f>$C$20</f>
        <v>261416702</v>
      </c>
    </row>
    <row r="22" spans="1:4" ht="12.75" customHeight="1" x14ac:dyDescent="0.25">
      <c r="A22" s="41"/>
      <c r="B22" s="42"/>
      <c r="C22" s="43"/>
    </row>
    <row r="23" spans="1:4" ht="16.5" customHeight="1" x14ac:dyDescent="0.25">
      <c r="A23" s="49" t="s">
        <v>28</v>
      </c>
      <c r="B23" s="50"/>
      <c r="C23" s="25">
        <f>SUM(C125+C312+C325+C326+C334)</f>
        <v>345098180</v>
      </c>
    </row>
    <row r="24" spans="1:4" ht="15.75" customHeight="1" x14ac:dyDescent="0.25">
      <c r="A24" s="51" t="s">
        <v>14</v>
      </c>
      <c r="B24" s="52"/>
      <c r="C24" s="53"/>
    </row>
    <row r="25" spans="1:4" s="10" customFormat="1" ht="32.25" customHeight="1" x14ac:dyDescent="0.25">
      <c r="A25" s="44" t="s">
        <v>145</v>
      </c>
      <c r="B25" s="45"/>
      <c r="C25" s="46"/>
    </row>
    <row r="26" spans="1:4" s="10" customFormat="1" ht="15.75" customHeight="1" x14ac:dyDescent="0.25">
      <c r="A26" s="41" t="s">
        <v>47</v>
      </c>
      <c r="B26" s="42"/>
      <c r="C26" s="43"/>
    </row>
    <row r="27" spans="1:4" s="10" customFormat="1" x14ac:dyDescent="0.25">
      <c r="A27" s="38" t="s">
        <v>71</v>
      </c>
      <c r="B27" s="6" t="s">
        <v>51</v>
      </c>
      <c r="C27" s="11">
        <v>378505</v>
      </c>
    </row>
    <row r="28" spans="1:4" s="10" customFormat="1" x14ac:dyDescent="0.25">
      <c r="A28" s="34"/>
      <c r="B28" s="12" t="s">
        <v>15</v>
      </c>
      <c r="C28" s="8">
        <f>C27</f>
        <v>378505</v>
      </c>
    </row>
    <row r="29" spans="1:4" s="10" customFormat="1" ht="15.75" customHeight="1" x14ac:dyDescent="0.25">
      <c r="A29" s="56" t="s">
        <v>53</v>
      </c>
      <c r="B29" s="57"/>
      <c r="C29" s="58"/>
    </row>
    <row r="30" spans="1:4" s="10" customFormat="1" ht="47.25" x14ac:dyDescent="0.25">
      <c r="A30" s="38" t="s">
        <v>71</v>
      </c>
      <c r="B30" s="13" t="s">
        <v>149</v>
      </c>
      <c r="C30" s="11">
        <v>800000</v>
      </c>
    </row>
    <row r="31" spans="1:4" s="10" customFormat="1" x14ac:dyDescent="0.25">
      <c r="A31" s="34"/>
      <c r="B31" s="12" t="s">
        <v>15</v>
      </c>
      <c r="C31" s="8">
        <f>SUM(C30)</f>
        <v>800000</v>
      </c>
    </row>
    <row r="32" spans="1:4" s="10" customFormat="1" ht="15.75" customHeight="1" x14ac:dyDescent="0.25">
      <c r="A32" s="41" t="s">
        <v>22</v>
      </c>
      <c r="B32" s="42"/>
      <c r="C32" s="43"/>
    </row>
    <row r="33" spans="1:3" s="10" customFormat="1" ht="31.5" x14ac:dyDescent="0.25">
      <c r="A33" s="38" t="s">
        <v>71</v>
      </c>
      <c r="B33" s="6" t="s">
        <v>144</v>
      </c>
      <c r="C33" s="11">
        <v>550000</v>
      </c>
    </row>
    <row r="34" spans="1:3" s="10" customFormat="1" x14ac:dyDescent="0.25">
      <c r="A34" s="38"/>
      <c r="B34" s="12" t="s">
        <v>15</v>
      </c>
      <c r="C34" s="8">
        <f>C33</f>
        <v>550000</v>
      </c>
    </row>
    <row r="35" spans="1:3" s="10" customFormat="1" x14ac:dyDescent="0.25">
      <c r="A35" s="38"/>
      <c r="B35" s="12" t="s">
        <v>147</v>
      </c>
      <c r="C35" s="8">
        <f>C34+C31+C28</f>
        <v>1728505</v>
      </c>
    </row>
    <row r="36" spans="1:3" s="10" customFormat="1" ht="36.75" customHeight="1" x14ac:dyDescent="0.25">
      <c r="A36" s="44" t="s">
        <v>146</v>
      </c>
      <c r="B36" s="45"/>
      <c r="C36" s="46"/>
    </row>
    <row r="37" spans="1:3" s="10" customFormat="1" ht="15.75" customHeight="1" x14ac:dyDescent="0.25">
      <c r="A37" s="41" t="s">
        <v>20</v>
      </c>
      <c r="B37" s="42"/>
      <c r="C37" s="43"/>
    </row>
    <row r="38" spans="1:3" s="10" customFormat="1" ht="78.75" x14ac:dyDescent="0.25">
      <c r="A38" s="38" t="s">
        <v>71</v>
      </c>
      <c r="B38" s="6" t="s">
        <v>187</v>
      </c>
      <c r="C38" s="11">
        <v>3600000</v>
      </c>
    </row>
    <row r="39" spans="1:3" s="10" customFormat="1" ht="47.25" x14ac:dyDescent="0.25">
      <c r="A39" s="38" t="s">
        <v>74</v>
      </c>
      <c r="B39" s="13" t="s">
        <v>59</v>
      </c>
      <c r="C39" s="11">
        <v>6000000</v>
      </c>
    </row>
    <row r="40" spans="1:3" s="10" customFormat="1" ht="47.25" x14ac:dyDescent="0.25">
      <c r="A40" s="38" t="s">
        <v>76</v>
      </c>
      <c r="B40" s="6" t="s">
        <v>62</v>
      </c>
      <c r="C40" s="11">
        <v>5000000</v>
      </c>
    </row>
    <row r="41" spans="1:3" s="10" customFormat="1" ht="47.25" x14ac:dyDescent="0.25">
      <c r="A41" s="38" t="s">
        <v>72</v>
      </c>
      <c r="B41" s="6" t="s">
        <v>54</v>
      </c>
      <c r="C41" s="11">
        <v>7194461</v>
      </c>
    </row>
    <row r="42" spans="1:3" s="10" customFormat="1" ht="63" x14ac:dyDescent="0.25">
      <c r="A42" s="38" t="s">
        <v>75</v>
      </c>
      <c r="B42" s="6" t="s">
        <v>246</v>
      </c>
      <c r="C42" s="11">
        <v>3920000</v>
      </c>
    </row>
    <row r="43" spans="1:3" s="10" customFormat="1" ht="47.25" x14ac:dyDescent="0.25">
      <c r="A43" s="38" t="s">
        <v>77</v>
      </c>
      <c r="B43" s="6" t="s">
        <v>103</v>
      </c>
      <c r="C43" s="11">
        <v>500000</v>
      </c>
    </row>
    <row r="44" spans="1:3" s="10" customFormat="1" x14ac:dyDescent="0.25">
      <c r="A44" s="38"/>
      <c r="B44" s="12" t="s">
        <v>15</v>
      </c>
      <c r="C44" s="8">
        <f>SUM(C38:C43)</f>
        <v>26214461</v>
      </c>
    </row>
    <row r="45" spans="1:3" s="10" customFormat="1" ht="34.5" customHeight="1" x14ac:dyDescent="0.25">
      <c r="A45" s="41" t="s">
        <v>29</v>
      </c>
      <c r="B45" s="42"/>
      <c r="C45" s="43"/>
    </row>
    <row r="46" spans="1:3" s="10" customFormat="1" ht="31.5" x14ac:dyDescent="0.25">
      <c r="A46" s="38" t="s">
        <v>71</v>
      </c>
      <c r="B46" s="6" t="s">
        <v>46</v>
      </c>
      <c r="C46" s="11">
        <f>296613+1165220</f>
        <v>1461833</v>
      </c>
    </row>
    <row r="47" spans="1:3" s="10" customFormat="1" ht="47.25" x14ac:dyDescent="0.25">
      <c r="A47" s="38" t="s">
        <v>74</v>
      </c>
      <c r="B47" s="6" t="s">
        <v>148</v>
      </c>
      <c r="C47" s="7">
        <v>194526</v>
      </c>
    </row>
    <row r="48" spans="1:3" s="10" customFormat="1" ht="47.25" x14ac:dyDescent="0.25">
      <c r="A48" s="38" t="s">
        <v>76</v>
      </c>
      <c r="B48" s="6" t="s">
        <v>229</v>
      </c>
      <c r="C48" s="7">
        <v>185562</v>
      </c>
    </row>
    <row r="49" spans="1:3" s="10" customFormat="1" x14ac:dyDescent="0.25">
      <c r="A49" s="38"/>
      <c r="B49" s="12" t="s">
        <v>15</v>
      </c>
      <c r="C49" s="8">
        <f>SUM(C46:C48)</f>
        <v>1841921</v>
      </c>
    </row>
    <row r="50" spans="1:3" s="10" customFormat="1" ht="15.75" customHeight="1" x14ac:dyDescent="0.25">
      <c r="A50" s="41" t="s">
        <v>7</v>
      </c>
      <c r="B50" s="42"/>
      <c r="C50" s="43"/>
    </row>
    <row r="51" spans="1:3" s="10" customFormat="1" ht="47.25" x14ac:dyDescent="0.25">
      <c r="A51" s="38" t="s">
        <v>71</v>
      </c>
      <c r="B51" s="6" t="s">
        <v>188</v>
      </c>
      <c r="C51" s="11">
        <v>5910500</v>
      </c>
    </row>
    <row r="52" spans="1:3" s="10" customFormat="1" ht="47.25" x14ac:dyDescent="0.25">
      <c r="A52" s="38" t="s">
        <v>74</v>
      </c>
      <c r="B52" s="6" t="s">
        <v>189</v>
      </c>
      <c r="C52" s="11">
        <f>6500000-3326100</f>
        <v>3173900</v>
      </c>
    </row>
    <row r="53" spans="1:3" s="10" customFormat="1" ht="31.5" x14ac:dyDescent="0.25">
      <c r="A53" s="38" t="s">
        <v>76</v>
      </c>
      <c r="B53" s="6" t="s">
        <v>190</v>
      </c>
      <c r="C53" s="11">
        <v>3000000</v>
      </c>
    </row>
    <row r="54" spans="1:3" s="10" customFormat="1" ht="31.5" x14ac:dyDescent="0.25">
      <c r="A54" s="38" t="s">
        <v>72</v>
      </c>
      <c r="B54" s="6" t="s">
        <v>90</v>
      </c>
      <c r="C54" s="11">
        <v>3000000</v>
      </c>
    </row>
    <row r="55" spans="1:3" s="10" customFormat="1" ht="31.5" x14ac:dyDescent="0.25">
      <c r="A55" s="38" t="s">
        <v>75</v>
      </c>
      <c r="B55" s="6" t="s">
        <v>91</v>
      </c>
      <c r="C55" s="11">
        <v>1400000</v>
      </c>
    </row>
    <row r="56" spans="1:3" s="10" customFormat="1" ht="47.25" x14ac:dyDescent="0.25">
      <c r="A56" s="38" t="s">
        <v>77</v>
      </c>
      <c r="B56" s="6" t="s">
        <v>191</v>
      </c>
      <c r="C56" s="14">
        <v>1000000</v>
      </c>
    </row>
    <row r="57" spans="1:3" s="10" customFormat="1" ht="31.5" x14ac:dyDescent="0.25">
      <c r="A57" s="38" t="s">
        <v>81</v>
      </c>
      <c r="B57" s="6" t="s">
        <v>169</v>
      </c>
      <c r="C57" s="14">
        <v>490023</v>
      </c>
    </row>
    <row r="58" spans="1:3" s="10" customFormat="1" x14ac:dyDescent="0.25">
      <c r="A58" s="38"/>
      <c r="B58" s="12" t="s">
        <v>15</v>
      </c>
      <c r="C58" s="8">
        <f>SUM(C51:C57)</f>
        <v>17974423</v>
      </c>
    </row>
    <row r="59" spans="1:3" s="10" customFormat="1" ht="15.75" customHeight="1" x14ac:dyDescent="0.25">
      <c r="A59" s="41" t="s">
        <v>16</v>
      </c>
      <c r="B59" s="42"/>
      <c r="C59" s="43"/>
    </row>
    <row r="60" spans="1:3" s="10" customFormat="1" ht="63" x14ac:dyDescent="0.25">
      <c r="A60" s="38" t="s">
        <v>71</v>
      </c>
      <c r="B60" s="6" t="s">
        <v>39</v>
      </c>
      <c r="C60" s="7">
        <v>6500000</v>
      </c>
    </row>
    <row r="61" spans="1:3" s="10" customFormat="1" x14ac:dyDescent="0.25">
      <c r="A61" s="38"/>
      <c r="B61" s="12" t="s">
        <v>15</v>
      </c>
      <c r="C61" s="8">
        <f>SUM(C60:C60)</f>
        <v>6500000</v>
      </c>
    </row>
    <row r="62" spans="1:3" s="10" customFormat="1" ht="15.75" customHeight="1" x14ac:dyDescent="0.25">
      <c r="A62" s="41" t="s">
        <v>17</v>
      </c>
      <c r="B62" s="42"/>
      <c r="C62" s="43"/>
    </row>
    <row r="63" spans="1:3" s="10" customFormat="1" ht="31.5" x14ac:dyDescent="0.25">
      <c r="A63" s="38" t="s">
        <v>71</v>
      </c>
      <c r="B63" s="15" t="s">
        <v>92</v>
      </c>
      <c r="C63" s="7">
        <v>2490551</v>
      </c>
    </row>
    <row r="64" spans="1:3" s="10" customFormat="1" ht="31.5" x14ac:dyDescent="0.25">
      <c r="A64" s="38" t="s">
        <v>74</v>
      </c>
      <c r="B64" s="15" t="s">
        <v>93</v>
      </c>
      <c r="C64" s="7">
        <v>250000</v>
      </c>
    </row>
    <row r="65" spans="1:3" s="10" customFormat="1" ht="31.5" x14ac:dyDescent="0.25">
      <c r="A65" s="38" t="s">
        <v>76</v>
      </c>
      <c r="B65" s="13" t="s">
        <v>94</v>
      </c>
      <c r="C65" s="11">
        <v>900000</v>
      </c>
    </row>
    <row r="66" spans="1:3" s="10" customFormat="1" ht="31.5" x14ac:dyDescent="0.25">
      <c r="A66" s="38" t="s">
        <v>72</v>
      </c>
      <c r="B66" s="13" t="s">
        <v>57</v>
      </c>
      <c r="C66" s="11">
        <v>2000000</v>
      </c>
    </row>
    <row r="67" spans="1:3" s="10" customFormat="1" ht="31.5" x14ac:dyDescent="0.25">
      <c r="A67" s="38" t="s">
        <v>75</v>
      </c>
      <c r="B67" s="13" t="s">
        <v>170</v>
      </c>
      <c r="C67" s="11">
        <v>1501</v>
      </c>
    </row>
    <row r="68" spans="1:3" s="10" customFormat="1" ht="31.5" x14ac:dyDescent="0.25">
      <c r="A68" s="38" t="s">
        <v>77</v>
      </c>
      <c r="B68" s="13" t="s">
        <v>171</v>
      </c>
      <c r="C68" s="11">
        <v>3670</v>
      </c>
    </row>
    <row r="69" spans="1:3" s="10" customFormat="1" x14ac:dyDescent="0.25">
      <c r="A69" s="38"/>
      <c r="B69" s="12" t="s">
        <v>15</v>
      </c>
      <c r="C69" s="8">
        <f>SUM(C63:C68)</f>
        <v>5645722</v>
      </c>
    </row>
    <row r="70" spans="1:3" s="10" customFormat="1" ht="15.75" customHeight="1" x14ac:dyDescent="0.25">
      <c r="A70" s="41" t="s">
        <v>19</v>
      </c>
      <c r="B70" s="42"/>
      <c r="C70" s="43"/>
    </row>
    <row r="71" spans="1:3" s="10" customFormat="1" ht="31.5" x14ac:dyDescent="0.25">
      <c r="A71" s="38" t="s">
        <v>71</v>
      </c>
      <c r="B71" s="6" t="s">
        <v>192</v>
      </c>
      <c r="C71" s="14">
        <f>3200000+1165220</f>
        <v>4365220</v>
      </c>
    </row>
    <row r="72" spans="1:3" s="10" customFormat="1" x14ac:dyDescent="0.25">
      <c r="A72" s="38" t="s">
        <v>74</v>
      </c>
      <c r="B72" s="6" t="s">
        <v>172</v>
      </c>
      <c r="C72" s="14">
        <v>3822227</v>
      </c>
    </row>
    <row r="73" spans="1:3" s="10" customFormat="1" x14ac:dyDescent="0.25">
      <c r="A73" s="38"/>
      <c r="B73" s="12" t="s">
        <v>15</v>
      </c>
      <c r="C73" s="8">
        <f>SUM(C71:C72)</f>
        <v>8187447</v>
      </c>
    </row>
    <row r="74" spans="1:3" s="10" customFormat="1" ht="15.75" customHeight="1" x14ac:dyDescent="0.25">
      <c r="A74" s="41" t="s">
        <v>4</v>
      </c>
      <c r="B74" s="42"/>
      <c r="C74" s="43"/>
    </row>
    <row r="75" spans="1:3" s="10" customFormat="1" ht="31.5" x14ac:dyDescent="0.25">
      <c r="A75" s="38" t="s">
        <v>71</v>
      </c>
      <c r="B75" s="6" t="s">
        <v>104</v>
      </c>
      <c r="C75" s="11">
        <v>1159127</v>
      </c>
    </row>
    <row r="76" spans="1:3" s="10" customFormat="1" x14ac:dyDescent="0.25">
      <c r="A76" s="38" t="s">
        <v>74</v>
      </c>
      <c r="B76" s="6" t="s">
        <v>95</v>
      </c>
      <c r="C76" s="7">
        <v>600000</v>
      </c>
    </row>
    <row r="77" spans="1:3" s="10" customFormat="1" ht="31.5" x14ac:dyDescent="0.25">
      <c r="A77" s="38" t="s">
        <v>76</v>
      </c>
      <c r="B77" s="6" t="s">
        <v>96</v>
      </c>
      <c r="C77" s="7">
        <v>1550000</v>
      </c>
    </row>
    <row r="78" spans="1:3" s="10" customFormat="1" ht="47.25" x14ac:dyDescent="0.25">
      <c r="A78" s="38" t="s">
        <v>72</v>
      </c>
      <c r="B78" s="6" t="s">
        <v>179</v>
      </c>
      <c r="C78" s="7">
        <v>793700</v>
      </c>
    </row>
    <row r="79" spans="1:3" s="10" customFormat="1" x14ac:dyDescent="0.25">
      <c r="A79" s="38"/>
      <c r="B79" s="12" t="s">
        <v>15</v>
      </c>
      <c r="C79" s="8">
        <f>SUM(C75:C78)</f>
        <v>4102827</v>
      </c>
    </row>
    <row r="80" spans="1:3" s="10" customFormat="1" ht="15.75" customHeight="1" x14ac:dyDescent="0.25">
      <c r="A80" s="41" t="s">
        <v>0</v>
      </c>
      <c r="B80" s="42"/>
      <c r="C80" s="43"/>
    </row>
    <row r="81" spans="1:3" s="10" customFormat="1" ht="31.5" x14ac:dyDescent="0.25">
      <c r="A81" s="38" t="s">
        <v>71</v>
      </c>
      <c r="B81" s="6" t="s">
        <v>193</v>
      </c>
      <c r="C81" s="11">
        <v>2301408</v>
      </c>
    </row>
    <row r="82" spans="1:3" s="10" customFormat="1" ht="31.5" x14ac:dyDescent="0.25">
      <c r="A82" s="38" t="s">
        <v>74</v>
      </c>
      <c r="B82" s="6" t="s">
        <v>194</v>
      </c>
      <c r="C82" s="11">
        <v>700000</v>
      </c>
    </row>
    <row r="83" spans="1:3" s="10" customFormat="1" ht="63" x14ac:dyDescent="0.25">
      <c r="A83" s="38" t="s">
        <v>76</v>
      </c>
      <c r="B83" s="6" t="s">
        <v>195</v>
      </c>
      <c r="C83" s="11">
        <v>254612</v>
      </c>
    </row>
    <row r="84" spans="1:3" s="10" customFormat="1" ht="31.5" x14ac:dyDescent="0.25">
      <c r="A84" s="38" t="s">
        <v>72</v>
      </c>
      <c r="B84" s="6" t="s">
        <v>78</v>
      </c>
      <c r="C84" s="11">
        <v>711392</v>
      </c>
    </row>
    <row r="85" spans="1:3" s="10" customFormat="1" x14ac:dyDescent="0.25">
      <c r="A85" s="38" t="s">
        <v>75</v>
      </c>
      <c r="B85" s="6" t="s">
        <v>43</v>
      </c>
      <c r="C85" s="11">
        <v>695261</v>
      </c>
    </row>
    <row r="86" spans="1:3" s="10" customFormat="1" x14ac:dyDescent="0.25">
      <c r="A86" s="38"/>
      <c r="B86" s="12" t="s">
        <v>15</v>
      </c>
      <c r="C86" s="8">
        <f>SUM(C81:C85)</f>
        <v>4662673</v>
      </c>
    </row>
    <row r="87" spans="1:3" s="10" customFormat="1" ht="15.75" customHeight="1" x14ac:dyDescent="0.25">
      <c r="A87" s="41" t="s">
        <v>18</v>
      </c>
      <c r="B87" s="42"/>
      <c r="C87" s="43"/>
    </row>
    <row r="88" spans="1:3" s="10" customFormat="1" ht="31.5" x14ac:dyDescent="0.25">
      <c r="A88" s="38" t="s">
        <v>71</v>
      </c>
      <c r="B88" s="6" t="s">
        <v>44</v>
      </c>
      <c r="C88" s="7">
        <v>6584850</v>
      </c>
    </row>
    <row r="89" spans="1:3" s="10" customFormat="1" x14ac:dyDescent="0.25">
      <c r="A89" s="38"/>
      <c r="B89" s="12" t="s">
        <v>15</v>
      </c>
      <c r="C89" s="8">
        <f>SUM(C88:C88)</f>
        <v>6584850</v>
      </c>
    </row>
    <row r="90" spans="1:3" s="10" customFormat="1" x14ac:dyDescent="0.25">
      <c r="A90" s="38"/>
      <c r="B90" s="12" t="s">
        <v>150</v>
      </c>
      <c r="C90" s="8">
        <f>C89+C86+C79+C73+C69+C61+C58+C49+C44</f>
        <v>81714324</v>
      </c>
    </row>
    <row r="91" spans="1:3" s="10" customFormat="1" ht="21" customHeight="1" x14ac:dyDescent="0.25">
      <c r="A91" s="44" t="s">
        <v>151</v>
      </c>
      <c r="B91" s="45"/>
      <c r="C91" s="46"/>
    </row>
    <row r="92" spans="1:3" s="10" customFormat="1" ht="15.75" customHeight="1" x14ac:dyDescent="0.25">
      <c r="A92" s="41" t="s">
        <v>1</v>
      </c>
      <c r="B92" s="42"/>
      <c r="C92" s="43"/>
    </row>
    <row r="93" spans="1:3" s="10" customFormat="1" ht="47.25" x14ac:dyDescent="0.25">
      <c r="A93" s="38" t="s">
        <v>71</v>
      </c>
      <c r="B93" s="6" t="s">
        <v>196</v>
      </c>
      <c r="C93" s="11">
        <v>6000000</v>
      </c>
    </row>
    <row r="94" spans="1:3" s="10" customFormat="1" x14ac:dyDescent="0.25">
      <c r="A94" s="38"/>
      <c r="B94" s="12" t="s">
        <v>15</v>
      </c>
      <c r="C94" s="8">
        <f>SUM(C93:C93)</f>
        <v>6000000</v>
      </c>
    </row>
    <row r="95" spans="1:3" s="10" customFormat="1" ht="35.25" customHeight="1" x14ac:dyDescent="0.25">
      <c r="A95" s="41" t="s">
        <v>48</v>
      </c>
      <c r="B95" s="42"/>
      <c r="C95" s="43"/>
    </row>
    <row r="96" spans="1:3" s="10" customFormat="1" ht="31.5" x14ac:dyDescent="0.25">
      <c r="A96" s="38" t="s">
        <v>71</v>
      </c>
      <c r="B96" s="6" t="s">
        <v>97</v>
      </c>
      <c r="C96" s="11">
        <v>112091</v>
      </c>
    </row>
    <row r="97" spans="1:3" s="10" customFormat="1" x14ac:dyDescent="0.25">
      <c r="A97" s="16"/>
      <c r="B97" s="12" t="s">
        <v>15</v>
      </c>
      <c r="C97" s="8">
        <f>SUM(C96)</f>
        <v>112091</v>
      </c>
    </row>
    <row r="98" spans="1:3" s="10" customFormat="1" ht="15.75" customHeight="1" x14ac:dyDescent="0.25">
      <c r="A98" s="56" t="s">
        <v>50</v>
      </c>
      <c r="B98" s="57"/>
      <c r="C98" s="58"/>
    </row>
    <row r="99" spans="1:3" s="10" customFormat="1" ht="31.5" x14ac:dyDescent="0.25">
      <c r="A99" s="38" t="s">
        <v>71</v>
      </c>
      <c r="B99" s="6" t="s">
        <v>79</v>
      </c>
      <c r="C99" s="11">
        <v>915000</v>
      </c>
    </row>
    <row r="100" spans="1:3" s="10" customFormat="1" x14ac:dyDescent="0.25">
      <c r="A100" s="16"/>
      <c r="B100" s="12" t="s">
        <v>15</v>
      </c>
      <c r="C100" s="8">
        <f>SUM(C99)</f>
        <v>915000</v>
      </c>
    </row>
    <row r="101" spans="1:3" s="10" customFormat="1" ht="35.25" customHeight="1" x14ac:dyDescent="0.25">
      <c r="A101" s="41" t="s">
        <v>49</v>
      </c>
      <c r="B101" s="42"/>
      <c r="C101" s="43"/>
    </row>
    <row r="102" spans="1:3" s="10" customFormat="1" ht="85.5" customHeight="1" x14ac:dyDescent="0.25">
      <c r="A102" s="38" t="s">
        <v>71</v>
      </c>
      <c r="B102" s="6" t="s">
        <v>98</v>
      </c>
      <c r="C102" s="11">
        <v>1000000</v>
      </c>
    </row>
    <row r="103" spans="1:3" s="10" customFormat="1" ht="47.25" x14ac:dyDescent="0.25">
      <c r="A103" s="38" t="s">
        <v>74</v>
      </c>
      <c r="B103" s="6" t="s">
        <v>230</v>
      </c>
      <c r="C103" s="14">
        <v>2600000</v>
      </c>
    </row>
    <row r="104" spans="1:3" s="10" customFormat="1" ht="36" customHeight="1" x14ac:dyDescent="0.25">
      <c r="A104" s="38" t="s">
        <v>76</v>
      </c>
      <c r="B104" s="6" t="s">
        <v>99</v>
      </c>
      <c r="C104" s="14">
        <v>3010000</v>
      </c>
    </row>
    <row r="105" spans="1:3" s="10" customFormat="1" ht="31.5" x14ac:dyDescent="0.25">
      <c r="A105" s="38" t="s">
        <v>72</v>
      </c>
      <c r="B105" s="6" t="s">
        <v>63</v>
      </c>
      <c r="C105" s="14">
        <v>1405000</v>
      </c>
    </row>
    <row r="106" spans="1:3" s="10" customFormat="1" ht="31.5" x14ac:dyDescent="0.25">
      <c r="A106" s="38" t="s">
        <v>75</v>
      </c>
      <c r="B106" s="6" t="s">
        <v>100</v>
      </c>
      <c r="C106" s="14">
        <v>693113</v>
      </c>
    </row>
    <row r="107" spans="1:3" s="10" customFormat="1" x14ac:dyDescent="0.25">
      <c r="A107" s="16"/>
      <c r="B107" s="12" t="s">
        <v>15</v>
      </c>
      <c r="C107" s="8">
        <f>SUM(C102:C106)</f>
        <v>8708113</v>
      </c>
    </row>
    <row r="108" spans="1:3" s="10" customFormat="1" ht="32.25" customHeight="1" x14ac:dyDescent="0.25">
      <c r="A108" s="41" t="s">
        <v>231</v>
      </c>
      <c r="B108" s="42"/>
      <c r="C108" s="43"/>
    </row>
    <row r="109" spans="1:3" s="10" customFormat="1" ht="47.25" x14ac:dyDescent="0.25">
      <c r="A109" s="38" t="s">
        <v>71</v>
      </c>
      <c r="B109" s="6" t="s">
        <v>232</v>
      </c>
      <c r="C109" s="11">
        <v>3000000</v>
      </c>
    </row>
    <row r="110" spans="1:3" s="10" customFormat="1" x14ac:dyDescent="0.25">
      <c r="A110" s="16"/>
      <c r="B110" s="12" t="s">
        <v>15</v>
      </c>
      <c r="C110" s="8">
        <f>SUM(C109)</f>
        <v>3000000</v>
      </c>
    </row>
    <row r="111" spans="1:3" s="10" customFormat="1" ht="15.75" customHeight="1" x14ac:dyDescent="0.25">
      <c r="A111" s="41" t="s">
        <v>173</v>
      </c>
      <c r="B111" s="42"/>
      <c r="C111" s="43"/>
    </row>
    <row r="112" spans="1:3" s="10" customFormat="1" ht="31.5" x14ac:dyDescent="0.25">
      <c r="A112" s="38" t="s">
        <v>71</v>
      </c>
      <c r="B112" s="6" t="s">
        <v>197</v>
      </c>
      <c r="C112" s="11">
        <v>1788500</v>
      </c>
    </row>
    <row r="113" spans="1:218" s="10" customFormat="1" x14ac:dyDescent="0.25">
      <c r="A113" s="16"/>
      <c r="B113" s="12" t="s">
        <v>15</v>
      </c>
      <c r="C113" s="8">
        <f>SUM(C112)</f>
        <v>1788500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</row>
    <row r="114" spans="1:218" s="10" customFormat="1" x14ac:dyDescent="0.25">
      <c r="A114" s="38"/>
      <c r="B114" s="12" t="s">
        <v>2</v>
      </c>
      <c r="C114" s="8">
        <f>C110+C107+C100+C97+C94+C113</f>
        <v>20523704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</row>
    <row r="115" spans="1:218" s="10" customFormat="1" ht="15.75" customHeight="1" x14ac:dyDescent="0.25">
      <c r="A115" s="44" t="s">
        <v>30</v>
      </c>
      <c r="B115" s="45"/>
      <c r="C115" s="46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</row>
    <row r="116" spans="1:218" s="10" customFormat="1" ht="15.75" customHeight="1" x14ac:dyDescent="0.25">
      <c r="A116" s="41" t="s">
        <v>17</v>
      </c>
      <c r="B116" s="42"/>
      <c r="C116" s="43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</row>
    <row r="117" spans="1:218" s="10" customFormat="1" ht="31.5" x14ac:dyDescent="0.25">
      <c r="A117" s="38" t="s">
        <v>71</v>
      </c>
      <c r="B117" s="13" t="s">
        <v>198</v>
      </c>
      <c r="C117" s="14">
        <v>300000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</row>
    <row r="118" spans="1:218" s="10" customFormat="1" x14ac:dyDescent="0.25">
      <c r="A118" s="38"/>
      <c r="B118" s="12" t="s">
        <v>15</v>
      </c>
      <c r="C118" s="17">
        <f>SUM(C117)</f>
        <v>300000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</row>
    <row r="119" spans="1:218" s="10" customFormat="1" x14ac:dyDescent="0.25">
      <c r="A119" s="38"/>
      <c r="B119" s="12" t="s">
        <v>152</v>
      </c>
      <c r="C119" s="8">
        <f>C118</f>
        <v>300000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</row>
    <row r="120" spans="1:218" s="10" customFormat="1" ht="15.75" customHeight="1" x14ac:dyDescent="0.25">
      <c r="A120" s="44" t="s">
        <v>154</v>
      </c>
      <c r="B120" s="45"/>
      <c r="C120" s="46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</row>
    <row r="121" spans="1:218" s="10" customFormat="1" ht="22.5" customHeight="1" x14ac:dyDescent="0.25">
      <c r="A121" s="41" t="s">
        <v>24</v>
      </c>
      <c r="B121" s="42"/>
      <c r="C121" s="43"/>
      <c r="D121" s="18"/>
    </row>
    <row r="122" spans="1:218" s="10" customFormat="1" ht="63" x14ac:dyDescent="0.25">
      <c r="A122" s="38" t="s">
        <v>71</v>
      </c>
      <c r="B122" s="6" t="s">
        <v>260</v>
      </c>
      <c r="C122" s="7">
        <v>136661</v>
      </c>
      <c r="D122" s="18"/>
    </row>
    <row r="123" spans="1:218" s="10" customFormat="1" x14ac:dyDescent="0.25">
      <c r="A123" s="38"/>
      <c r="B123" s="12" t="s">
        <v>15</v>
      </c>
      <c r="C123" s="8">
        <f>SUM(C122)</f>
        <v>136661</v>
      </c>
      <c r="D123" s="18"/>
    </row>
    <row r="124" spans="1:218" s="10" customFormat="1" x14ac:dyDescent="0.25">
      <c r="A124" s="38"/>
      <c r="B124" s="12" t="s">
        <v>153</v>
      </c>
      <c r="C124" s="8">
        <f>SUM(C123)</f>
        <v>136661</v>
      </c>
      <c r="D124" s="18"/>
    </row>
    <row r="125" spans="1:218" s="10" customFormat="1" x14ac:dyDescent="0.25">
      <c r="A125" s="38"/>
      <c r="B125" s="12" t="s">
        <v>5</v>
      </c>
      <c r="C125" s="8">
        <f>C124+C119+C114+C90+C35</f>
        <v>104403194</v>
      </c>
      <c r="D125" s="18"/>
    </row>
    <row r="126" spans="1:218" s="10" customFormat="1" ht="10.5" customHeight="1" x14ac:dyDescent="0.25">
      <c r="A126" s="59"/>
      <c r="B126" s="60"/>
      <c r="C126" s="61"/>
      <c r="D126" s="18"/>
    </row>
    <row r="127" spans="1:218" s="10" customFormat="1" ht="15.75" customHeight="1" x14ac:dyDescent="0.25">
      <c r="A127" s="51" t="s">
        <v>31</v>
      </c>
      <c r="B127" s="52"/>
      <c r="C127" s="53"/>
      <c r="D127" s="18"/>
    </row>
    <row r="128" spans="1:218" s="10" customFormat="1" ht="15.75" customHeight="1" x14ac:dyDescent="0.25">
      <c r="A128" s="44" t="s">
        <v>155</v>
      </c>
      <c r="B128" s="45"/>
      <c r="C128" s="46"/>
    </row>
    <row r="129" spans="1:3" s="10" customFormat="1" ht="15.75" customHeight="1" x14ac:dyDescent="0.25">
      <c r="A129" s="41" t="s">
        <v>20</v>
      </c>
      <c r="B129" s="42"/>
      <c r="C129" s="43"/>
    </row>
    <row r="130" spans="1:3" s="10" customFormat="1" ht="47.25" x14ac:dyDescent="0.25">
      <c r="A130" s="38" t="s">
        <v>71</v>
      </c>
      <c r="B130" s="13" t="s">
        <v>199</v>
      </c>
      <c r="C130" s="11">
        <v>1595369</v>
      </c>
    </row>
    <row r="131" spans="1:3" s="10" customFormat="1" ht="47.25" x14ac:dyDescent="0.25">
      <c r="A131" s="38" t="s">
        <v>74</v>
      </c>
      <c r="B131" s="13" t="s">
        <v>45</v>
      </c>
      <c r="C131" s="11">
        <v>1951663</v>
      </c>
    </row>
    <row r="132" spans="1:3" s="10" customFormat="1" ht="54" customHeight="1" x14ac:dyDescent="0.25">
      <c r="A132" s="38" t="s">
        <v>76</v>
      </c>
      <c r="B132" s="6" t="s">
        <v>200</v>
      </c>
      <c r="C132" s="11">
        <v>1500000</v>
      </c>
    </row>
    <row r="133" spans="1:3" s="10" customFormat="1" ht="34.5" customHeight="1" x14ac:dyDescent="0.25">
      <c r="A133" s="38" t="s">
        <v>72</v>
      </c>
      <c r="B133" s="6" t="s">
        <v>101</v>
      </c>
      <c r="C133" s="11">
        <f>1924800+1197552</f>
        <v>3122352</v>
      </c>
    </row>
    <row r="134" spans="1:3" s="10" customFormat="1" ht="53.25" customHeight="1" x14ac:dyDescent="0.25">
      <c r="A134" s="38" t="s">
        <v>75</v>
      </c>
      <c r="B134" s="6" t="s">
        <v>102</v>
      </c>
      <c r="C134" s="11">
        <v>635000</v>
      </c>
    </row>
    <row r="135" spans="1:3" s="10" customFormat="1" ht="47.25" x14ac:dyDescent="0.25">
      <c r="A135" s="38" t="s">
        <v>77</v>
      </c>
      <c r="B135" s="6" t="s">
        <v>82</v>
      </c>
      <c r="C135" s="11">
        <v>2040000</v>
      </c>
    </row>
    <row r="136" spans="1:3" s="10" customFormat="1" ht="47.25" x14ac:dyDescent="0.25">
      <c r="A136" s="38" t="s">
        <v>81</v>
      </c>
      <c r="B136" s="6" t="s">
        <v>55</v>
      </c>
      <c r="C136" s="11">
        <v>4000000</v>
      </c>
    </row>
    <row r="137" spans="1:3" s="10" customFormat="1" ht="47.25" x14ac:dyDescent="0.25">
      <c r="A137" s="38" t="s">
        <v>73</v>
      </c>
      <c r="B137" s="6" t="s">
        <v>58</v>
      </c>
      <c r="C137" s="11">
        <v>1436681</v>
      </c>
    </row>
    <row r="138" spans="1:3" s="10" customFormat="1" ht="63" x14ac:dyDescent="0.25">
      <c r="A138" s="38" t="s">
        <v>80</v>
      </c>
      <c r="B138" s="6" t="s">
        <v>201</v>
      </c>
      <c r="C138" s="11">
        <v>1650000</v>
      </c>
    </row>
    <row r="139" spans="1:3" s="10" customFormat="1" ht="53.25" customHeight="1" x14ac:dyDescent="0.25">
      <c r="A139" s="38" t="s">
        <v>83</v>
      </c>
      <c r="B139" s="6" t="s">
        <v>105</v>
      </c>
      <c r="C139" s="11">
        <v>2000999</v>
      </c>
    </row>
    <row r="140" spans="1:3" s="10" customFormat="1" x14ac:dyDescent="0.25">
      <c r="A140" s="38"/>
      <c r="B140" s="12" t="s">
        <v>15</v>
      </c>
      <c r="C140" s="8">
        <f>SUM(C130:C139)</f>
        <v>19932064</v>
      </c>
    </row>
    <row r="141" spans="1:3" s="10" customFormat="1" ht="31.5" customHeight="1" x14ac:dyDescent="0.25">
      <c r="A141" s="41" t="s">
        <v>6</v>
      </c>
      <c r="B141" s="42"/>
      <c r="C141" s="43"/>
    </row>
    <row r="142" spans="1:3" s="10" customFormat="1" ht="47.25" x14ac:dyDescent="0.25">
      <c r="A142" s="38" t="s">
        <v>71</v>
      </c>
      <c r="B142" s="6" t="s">
        <v>106</v>
      </c>
      <c r="C142" s="11">
        <v>2087726</v>
      </c>
    </row>
    <row r="143" spans="1:3" s="10" customFormat="1" ht="31.5" x14ac:dyDescent="0.25">
      <c r="A143" s="38" t="s">
        <v>74</v>
      </c>
      <c r="B143" s="6" t="s">
        <v>202</v>
      </c>
      <c r="C143" s="11">
        <v>911157</v>
      </c>
    </row>
    <row r="144" spans="1:3" s="10" customFormat="1" ht="47.25" x14ac:dyDescent="0.25">
      <c r="A144" s="38" t="s">
        <v>76</v>
      </c>
      <c r="B144" s="6" t="s">
        <v>116</v>
      </c>
      <c r="C144" s="11">
        <v>308473</v>
      </c>
    </row>
    <row r="145" spans="1:3" s="10" customFormat="1" ht="47.25" x14ac:dyDescent="0.25">
      <c r="A145" s="38" t="s">
        <v>72</v>
      </c>
      <c r="B145" s="6" t="s">
        <v>117</v>
      </c>
      <c r="C145" s="11">
        <v>892077</v>
      </c>
    </row>
    <row r="146" spans="1:3" s="10" customFormat="1" ht="31.5" x14ac:dyDescent="0.25">
      <c r="A146" s="38" t="s">
        <v>75</v>
      </c>
      <c r="B146" s="6" t="s">
        <v>203</v>
      </c>
      <c r="C146" s="11">
        <v>2956422</v>
      </c>
    </row>
    <row r="147" spans="1:3" s="10" customFormat="1" ht="31.5" x14ac:dyDescent="0.25">
      <c r="A147" s="38" t="s">
        <v>77</v>
      </c>
      <c r="B147" s="6" t="s">
        <v>64</v>
      </c>
      <c r="C147" s="11">
        <v>2007115</v>
      </c>
    </row>
    <row r="148" spans="1:3" s="10" customFormat="1" x14ac:dyDescent="0.25">
      <c r="A148" s="38"/>
      <c r="B148" s="12" t="s">
        <v>15</v>
      </c>
      <c r="C148" s="8">
        <f>SUM(C142:C147)</f>
        <v>9162970</v>
      </c>
    </row>
    <row r="149" spans="1:3" s="10" customFormat="1" ht="15.75" customHeight="1" x14ac:dyDescent="0.25">
      <c r="A149" s="41" t="s">
        <v>33</v>
      </c>
      <c r="B149" s="42"/>
      <c r="C149" s="43"/>
    </row>
    <row r="150" spans="1:3" s="10" customFormat="1" ht="47.25" x14ac:dyDescent="0.25">
      <c r="A150" s="38" t="s">
        <v>71</v>
      </c>
      <c r="B150" s="6" t="s">
        <v>107</v>
      </c>
      <c r="C150" s="11">
        <v>2116018</v>
      </c>
    </row>
    <row r="151" spans="1:3" s="10" customFormat="1" ht="31.5" x14ac:dyDescent="0.25">
      <c r="A151" s="38" t="s">
        <v>74</v>
      </c>
      <c r="B151" s="6" t="s">
        <v>174</v>
      </c>
      <c r="C151" s="11">
        <v>471015</v>
      </c>
    </row>
    <row r="152" spans="1:3" s="10" customFormat="1" ht="31.5" x14ac:dyDescent="0.25">
      <c r="A152" s="38" t="s">
        <v>76</v>
      </c>
      <c r="B152" s="6" t="s">
        <v>204</v>
      </c>
      <c r="C152" s="11">
        <v>707576</v>
      </c>
    </row>
    <row r="153" spans="1:3" s="10" customFormat="1" ht="47.25" x14ac:dyDescent="0.25">
      <c r="A153" s="38" t="s">
        <v>72</v>
      </c>
      <c r="B153" s="6" t="s">
        <v>233</v>
      </c>
      <c r="C153" s="7">
        <v>450000</v>
      </c>
    </row>
    <row r="154" spans="1:3" s="10" customFormat="1" ht="31.5" x14ac:dyDescent="0.25">
      <c r="A154" s="38" t="s">
        <v>75</v>
      </c>
      <c r="B154" s="6" t="s">
        <v>175</v>
      </c>
      <c r="C154" s="7">
        <v>779755</v>
      </c>
    </row>
    <row r="155" spans="1:3" s="10" customFormat="1" x14ac:dyDescent="0.25">
      <c r="A155" s="38"/>
      <c r="B155" s="12" t="s">
        <v>15</v>
      </c>
      <c r="C155" s="8">
        <f>SUM(C150:C154)</f>
        <v>4524364</v>
      </c>
    </row>
    <row r="156" spans="1:3" s="10" customFormat="1" ht="15.75" customHeight="1" x14ac:dyDescent="0.25">
      <c r="A156" s="41" t="s">
        <v>7</v>
      </c>
      <c r="B156" s="42"/>
      <c r="C156" s="43"/>
    </row>
    <row r="157" spans="1:3" s="10" customFormat="1" ht="31.5" x14ac:dyDescent="0.25">
      <c r="A157" s="38" t="s">
        <v>71</v>
      </c>
      <c r="B157" s="6" t="s">
        <v>56</v>
      </c>
      <c r="C157" s="11">
        <v>1060000</v>
      </c>
    </row>
    <row r="158" spans="1:3" s="10" customFormat="1" ht="17.25" customHeight="1" x14ac:dyDescent="0.25">
      <c r="A158" s="38" t="s">
        <v>74</v>
      </c>
      <c r="B158" s="6" t="s">
        <v>118</v>
      </c>
      <c r="C158" s="11">
        <v>2000000</v>
      </c>
    </row>
    <row r="159" spans="1:3" s="10" customFormat="1" ht="31.5" x14ac:dyDescent="0.25">
      <c r="A159" s="38" t="s">
        <v>76</v>
      </c>
      <c r="B159" s="6" t="s">
        <v>119</v>
      </c>
      <c r="C159" s="11">
        <v>3000000</v>
      </c>
    </row>
    <row r="160" spans="1:3" s="10" customFormat="1" x14ac:dyDescent="0.25">
      <c r="A160" s="38" t="s">
        <v>72</v>
      </c>
      <c r="B160" s="6" t="s">
        <v>205</v>
      </c>
      <c r="C160" s="11">
        <v>3500000</v>
      </c>
    </row>
    <row r="161" spans="1:3" s="10" customFormat="1" x14ac:dyDescent="0.25">
      <c r="A161" s="38" t="s">
        <v>75</v>
      </c>
      <c r="B161" s="6" t="s">
        <v>84</v>
      </c>
      <c r="C161" s="11">
        <v>3000000</v>
      </c>
    </row>
    <row r="162" spans="1:3" s="10" customFormat="1" ht="31.5" x14ac:dyDescent="0.25">
      <c r="A162" s="38" t="s">
        <v>77</v>
      </c>
      <c r="B162" s="6" t="s">
        <v>163</v>
      </c>
      <c r="C162" s="11">
        <v>3084100</v>
      </c>
    </row>
    <row r="163" spans="1:3" s="10" customFormat="1" x14ac:dyDescent="0.25">
      <c r="A163" s="38"/>
      <c r="B163" s="12" t="s">
        <v>15</v>
      </c>
      <c r="C163" s="8">
        <f>SUM(C157:C162)</f>
        <v>15644100</v>
      </c>
    </row>
    <row r="164" spans="1:3" s="10" customFormat="1" ht="15.75" customHeight="1" x14ac:dyDescent="0.25">
      <c r="A164" s="41" t="s">
        <v>37</v>
      </c>
      <c r="B164" s="42"/>
      <c r="C164" s="43"/>
    </row>
    <row r="165" spans="1:3" s="10" customFormat="1" ht="31.5" x14ac:dyDescent="0.25">
      <c r="A165" s="38">
        <v>1</v>
      </c>
      <c r="B165" s="6" t="s">
        <v>120</v>
      </c>
      <c r="C165" s="14">
        <v>3000000</v>
      </c>
    </row>
    <row r="166" spans="1:3" s="10" customFormat="1" x14ac:dyDescent="0.25">
      <c r="A166" s="38"/>
      <c r="B166" s="12" t="s">
        <v>15</v>
      </c>
      <c r="C166" s="8">
        <f>SUM(C165)</f>
        <v>3000000</v>
      </c>
    </row>
    <row r="167" spans="1:3" s="10" customFormat="1" ht="15.75" customHeight="1" x14ac:dyDescent="0.25">
      <c r="A167" s="41" t="s">
        <v>16</v>
      </c>
      <c r="B167" s="42"/>
      <c r="C167" s="43"/>
    </row>
    <row r="168" spans="1:3" s="10" customFormat="1" ht="31.5" x14ac:dyDescent="0.25">
      <c r="A168" s="38" t="s">
        <v>71</v>
      </c>
      <c r="B168" s="6" t="s">
        <v>108</v>
      </c>
      <c r="C168" s="11">
        <v>4100000</v>
      </c>
    </row>
    <row r="169" spans="1:3" s="10" customFormat="1" x14ac:dyDescent="0.25">
      <c r="A169" s="38" t="s">
        <v>74</v>
      </c>
      <c r="B169" s="6" t="s">
        <v>109</v>
      </c>
      <c r="C169" s="11">
        <v>1230833</v>
      </c>
    </row>
    <row r="170" spans="1:3" s="10" customFormat="1" ht="31.5" x14ac:dyDescent="0.25">
      <c r="A170" s="38" t="s">
        <v>76</v>
      </c>
      <c r="B170" s="6" t="s">
        <v>206</v>
      </c>
      <c r="C170" s="11">
        <f>1490000+1642000</f>
        <v>3132000</v>
      </c>
    </row>
    <row r="171" spans="1:3" s="10" customFormat="1" ht="53.25" customHeight="1" x14ac:dyDescent="0.25">
      <c r="A171" s="38" t="s">
        <v>72</v>
      </c>
      <c r="B171" s="6" t="s">
        <v>65</v>
      </c>
      <c r="C171" s="11">
        <v>2816505</v>
      </c>
    </row>
    <row r="172" spans="1:3" s="10" customFormat="1" ht="31.5" x14ac:dyDescent="0.25">
      <c r="A172" s="38" t="s">
        <v>75</v>
      </c>
      <c r="B172" s="6" t="s">
        <v>207</v>
      </c>
      <c r="C172" s="11">
        <f>462662+1700000</f>
        <v>2162662</v>
      </c>
    </row>
    <row r="173" spans="1:3" s="10" customFormat="1" ht="18" customHeight="1" x14ac:dyDescent="0.25">
      <c r="A173" s="38" t="s">
        <v>77</v>
      </c>
      <c r="B173" s="6" t="s">
        <v>181</v>
      </c>
      <c r="C173" s="11">
        <v>3534883</v>
      </c>
    </row>
    <row r="174" spans="1:3" s="10" customFormat="1" ht="31.5" x14ac:dyDescent="0.25">
      <c r="A174" s="38" t="s">
        <v>81</v>
      </c>
      <c r="B174" s="6" t="s">
        <v>247</v>
      </c>
      <c r="C174" s="11">
        <v>3442139</v>
      </c>
    </row>
    <row r="175" spans="1:3" s="10" customFormat="1" ht="31.5" x14ac:dyDescent="0.25">
      <c r="A175" s="38" t="s">
        <v>73</v>
      </c>
      <c r="B175" s="6" t="s">
        <v>110</v>
      </c>
      <c r="C175" s="11">
        <v>600000</v>
      </c>
    </row>
    <row r="176" spans="1:3" s="10" customFormat="1" x14ac:dyDescent="0.25">
      <c r="A176" s="38"/>
      <c r="B176" s="12" t="s">
        <v>15</v>
      </c>
      <c r="C176" s="8">
        <f>SUM(C168:C175)</f>
        <v>21019022</v>
      </c>
    </row>
    <row r="177" spans="1:3" s="10" customFormat="1" ht="15.75" customHeight="1" x14ac:dyDescent="0.25">
      <c r="A177" s="41" t="s">
        <v>8</v>
      </c>
      <c r="B177" s="42"/>
      <c r="C177" s="43"/>
    </row>
    <row r="178" spans="1:3" s="10" customFormat="1" x14ac:dyDescent="0.25">
      <c r="A178" s="38" t="s">
        <v>71</v>
      </c>
      <c r="B178" s="13" t="s">
        <v>41</v>
      </c>
      <c r="C178" s="11">
        <v>847181</v>
      </c>
    </row>
    <row r="179" spans="1:3" s="10" customFormat="1" ht="31.5" x14ac:dyDescent="0.25">
      <c r="A179" s="38" t="s">
        <v>74</v>
      </c>
      <c r="B179" s="13" t="s">
        <v>121</v>
      </c>
      <c r="C179" s="11">
        <v>1100000</v>
      </c>
    </row>
    <row r="180" spans="1:3" s="10" customFormat="1" x14ac:dyDescent="0.25">
      <c r="A180" s="38" t="s">
        <v>76</v>
      </c>
      <c r="B180" s="13" t="s">
        <v>85</v>
      </c>
      <c r="C180" s="11">
        <v>1312268</v>
      </c>
    </row>
    <row r="181" spans="1:3" s="10" customFormat="1" ht="31.5" x14ac:dyDescent="0.25">
      <c r="A181" s="38" t="s">
        <v>72</v>
      </c>
      <c r="B181" s="13" t="s">
        <v>111</v>
      </c>
      <c r="C181" s="11">
        <v>1978070</v>
      </c>
    </row>
    <row r="182" spans="1:3" s="10" customFormat="1" ht="31.5" x14ac:dyDescent="0.25">
      <c r="A182" s="38" t="s">
        <v>75</v>
      </c>
      <c r="B182" s="13" t="s">
        <v>208</v>
      </c>
      <c r="C182" s="11">
        <f>741472+300000</f>
        <v>1041472</v>
      </c>
    </row>
    <row r="183" spans="1:3" s="10" customFormat="1" ht="31.5" x14ac:dyDescent="0.25">
      <c r="A183" s="38" t="s">
        <v>77</v>
      </c>
      <c r="B183" s="13" t="s">
        <v>112</v>
      </c>
      <c r="C183" s="11">
        <v>630458</v>
      </c>
    </row>
    <row r="184" spans="1:3" s="10" customFormat="1" x14ac:dyDescent="0.25">
      <c r="A184" s="38" t="s">
        <v>81</v>
      </c>
      <c r="B184" s="13" t="s">
        <v>122</v>
      </c>
      <c r="C184" s="11">
        <v>1450000</v>
      </c>
    </row>
    <row r="185" spans="1:3" s="10" customFormat="1" ht="31.5" x14ac:dyDescent="0.25">
      <c r="A185" s="38" t="s">
        <v>73</v>
      </c>
      <c r="B185" s="13" t="s">
        <v>123</v>
      </c>
      <c r="C185" s="11">
        <v>865220</v>
      </c>
    </row>
    <row r="186" spans="1:3" s="10" customFormat="1" x14ac:dyDescent="0.25">
      <c r="A186" s="38" t="s">
        <v>80</v>
      </c>
      <c r="B186" s="13" t="s">
        <v>42</v>
      </c>
      <c r="C186" s="11">
        <v>1500000</v>
      </c>
    </row>
    <row r="187" spans="1:3" s="10" customFormat="1" x14ac:dyDescent="0.25">
      <c r="A187" s="38"/>
      <c r="B187" s="12" t="s">
        <v>15</v>
      </c>
      <c r="C187" s="8">
        <f>SUM(C178:C186)</f>
        <v>10724669</v>
      </c>
    </row>
    <row r="188" spans="1:3" s="10" customFormat="1" ht="15.75" customHeight="1" x14ac:dyDescent="0.25">
      <c r="A188" s="41" t="s">
        <v>19</v>
      </c>
      <c r="B188" s="42"/>
      <c r="C188" s="43"/>
    </row>
    <row r="189" spans="1:3" s="10" customFormat="1" x14ac:dyDescent="0.25">
      <c r="A189" s="19" t="s">
        <v>71</v>
      </c>
      <c r="B189" s="6" t="s">
        <v>124</v>
      </c>
      <c r="C189" s="11">
        <v>1146202</v>
      </c>
    </row>
    <row r="190" spans="1:3" s="10" customFormat="1" ht="47.25" x14ac:dyDescent="0.25">
      <c r="A190" s="19" t="s">
        <v>74</v>
      </c>
      <c r="B190" s="6" t="s">
        <v>234</v>
      </c>
      <c r="C190" s="14">
        <v>459551</v>
      </c>
    </row>
    <row r="191" spans="1:3" s="10" customFormat="1" ht="31.5" x14ac:dyDescent="0.25">
      <c r="A191" s="19" t="s">
        <v>76</v>
      </c>
      <c r="B191" s="6" t="s">
        <v>125</v>
      </c>
      <c r="C191" s="14">
        <v>3812373</v>
      </c>
    </row>
    <row r="192" spans="1:3" s="10" customFormat="1" ht="47.25" x14ac:dyDescent="0.25">
      <c r="A192" s="19" t="s">
        <v>72</v>
      </c>
      <c r="B192" s="6" t="s">
        <v>164</v>
      </c>
      <c r="C192" s="14">
        <v>2042943</v>
      </c>
    </row>
    <row r="193" spans="1:3" s="10" customFormat="1" ht="31.5" x14ac:dyDescent="0.25">
      <c r="A193" s="19" t="s">
        <v>75</v>
      </c>
      <c r="B193" s="6" t="s">
        <v>126</v>
      </c>
      <c r="C193" s="14">
        <v>885136</v>
      </c>
    </row>
    <row r="194" spans="1:3" s="10" customFormat="1" ht="31.5" x14ac:dyDescent="0.25">
      <c r="A194" s="19" t="s">
        <v>77</v>
      </c>
      <c r="B194" s="6" t="s">
        <v>209</v>
      </c>
      <c r="C194" s="14">
        <v>453795</v>
      </c>
    </row>
    <row r="195" spans="1:3" s="10" customFormat="1" x14ac:dyDescent="0.25">
      <c r="A195" s="19" t="s">
        <v>81</v>
      </c>
      <c r="B195" s="6" t="s">
        <v>127</v>
      </c>
      <c r="C195" s="14">
        <v>1705302</v>
      </c>
    </row>
    <row r="196" spans="1:3" s="10" customFormat="1" ht="47.25" x14ac:dyDescent="0.25">
      <c r="A196" s="19" t="s">
        <v>73</v>
      </c>
      <c r="B196" s="6" t="s">
        <v>210</v>
      </c>
      <c r="C196" s="14">
        <v>1300000</v>
      </c>
    </row>
    <row r="197" spans="1:3" s="10" customFormat="1" ht="31.5" x14ac:dyDescent="0.25">
      <c r="A197" s="19">
        <v>9</v>
      </c>
      <c r="B197" s="6" t="s">
        <v>128</v>
      </c>
      <c r="C197" s="14">
        <v>400000</v>
      </c>
    </row>
    <row r="198" spans="1:3" s="10" customFormat="1" x14ac:dyDescent="0.25">
      <c r="A198" s="38"/>
      <c r="B198" s="12" t="s">
        <v>15</v>
      </c>
      <c r="C198" s="8">
        <f>SUM(C189:C197)</f>
        <v>12205302</v>
      </c>
    </row>
    <row r="199" spans="1:3" s="10" customFormat="1" ht="15.75" customHeight="1" x14ac:dyDescent="0.25">
      <c r="A199" s="41" t="s">
        <v>4</v>
      </c>
      <c r="B199" s="42"/>
      <c r="C199" s="43"/>
    </row>
    <row r="200" spans="1:3" s="10" customFormat="1" x14ac:dyDescent="0.25">
      <c r="A200" s="38" t="s">
        <v>71</v>
      </c>
      <c r="B200" s="6" t="s">
        <v>113</v>
      </c>
      <c r="C200" s="7">
        <v>1226000</v>
      </c>
    </row>
    <row r="201" spans="1:3" s="10" customFormat="1" ht="31.5" x14ac:dyDescent="0.25">
      <c r="A201" s="38" t="s">
        <v>74</v>
      </c>
      <c r="B201" s="6" t="s">
        <v>211</v>
      </c>
      <c r="C201" s="7">
        <v>1000000</v>
      </c>
    </row>
    <row r="202" spans="1:3" s="10" customFormat="1" ht="47.25" x14ac:dyDescent="0.25">
      <c r="A202" s="38" t="s">
        <v>76</v>
      </c>
      <c r="B202" s="6" t="s">
        <v>114</v>
      </c>
      <c r="C202" s="7">
        <v>1000000</v>
      </c>
    </row>
    <row r="203" spans="1:3" s="10" customFormat="1" ht="31.5" x14ac:dyDescent="0.25">
      <c r="A203" s="38" t="s">
        <v>72</v>
      </c>
      <c r="B203" s="6" t="s">
        <v>129</v>
      </c>
      <c r="C203" s="7">
        <v>1859466</v>
      </c>
    </row>
    <row r="204" spans="1:3" s="10" customFormat="1" ht="31.5" x14ac:dyDescent="0.25">
      <c r="A204" s="38" t="s">
        <v>75</v>
      </c>
      <c r="B204" s="6" t="s">
        <v>130</v>
      </c>
      <c r="C204" s="7">
        <v>911707</v>
      </c>
    </row>
    <row r="205" spans="1:3" s="10" customFormat="1" x14ac:dyDescent="0.25">
      <c r="A205" s="38" t="s">
        <v>77</v>
      </c>
      <c r="B205" s="6" t="s">
        <v>131</v>
      </c>
      <c r="C205" s="7">
        <v>1900000</v>
      </c>
    </row>
    <row r="206" spans="1:3" s="10" customFormat="1" x14ac:dyDescent="0.25">
      <c r="A206" s="38"/>
      <c r="B206" s="12" t="s">
        <v>15</v>
      </c>
      <c r="C206" s="8">
        <f>SUM(C200:C205)</f>
        <v>7897173</v>
      </c>
    </row>
    <row r="207" spans="1:3" s="10" customFormat="1" ht="15.75" customHeight="1" x14ac:dyDescent="0.25">
      <c r="A207" s="41" t="s">
        <v>9</v>
      </c>
      <c r="B207" s="42"/>
      <c r="C207" s="43"/>
    </row>
    <row r="208" spans="1:3" s="10" customFormat="1" ht="31.5" x14ac:dyDescent="0.25">
      <c r="A208" s="38" t="s">
        <v>71</v>
      </c>
      <c r="B208" s="6" t="s">
        <v>86</v>
      </c>
      <c r="C208" s="11">
        <v>475102</v>
      </c>
    </row>
    <row r="209" spans="1:3" s="10" customFormat="1" ht="47.25" x14ac:dyDescent="0.25">
      <c r="A209" s="38" t="s">
        <v>74</v>
      </c>
      <c r="B209" s="6" t="s">
        <v>132</v>
      </c>
      <c r="C209" s="11">
        <v>312225</v>
      </c>
    </row>
    <row r="210" spans="1:3" s="10" customFormat="1" ht="31.5" x14ac:dyDescent="0.25">
      <c r="A210" s="38" t="s">
        <v>76</v>
      </c>
      <c r="B210" s="6" t="s">
        <v>133</v>
      </c>
      <c r="C210" s="11">
        <v>3500000</v>
      </c>
    </row>
    <row r="211" spans="1:3" s="10" customFormat="1" ht="31.5" x14ac:dyDescent="0.25">
      <c r="A211" s="38" t="s">
        <v>72</v>
      </c>
      <c r="B211" s="6" t="s">
        <v>115</v>
      </c>
      <c r="C211" s="11">
        <v>2500000</v>
      </c>
    </row>
    <row r="212" spans="1:3" s="10" customFormat="1" ht="47.25" x14ac:dyDescent="0.25">
      <c r="A212" s="38" t="s">
        <v>75</v>
      </c>
      <c r="B212" s="6" t="s">
        <v>66</v>
      </c>
      <c r="C212" s="11">
        <v>1165220</v>
      </c>
    </row>
    <row r="213" spans="1:3" s="10" customFormat="1" x14ac:dyDescent="0.25">
      <c r="A213" s="38" t="s">
        <v>77</v>
      </c>
      <c r="B213" s="6" t="s">
        <v>176</v>
      </c>
      <c r="C213" s="11">
        <v>713582</v>
      </c>
    </row>
    <row r="214" spans="1:3" s="10" customFormat="1" x14ac:dyDescent="0.25">
      <c r="A214" s="38"/>
      <c r="B214" s="12" t="s">
        <v>15</v>
      </c>
      <c r="C214" s="8">
        <f>SUM(C208:C213)</f>
        <v>8666129</v>
      </c>
    </row>
    <row r="215" spans="1:3" s="10" customFormat="1" ht="15.75" customHeight="1" x14ac:dyDescent="0.25">
      <c r="A215" s="41" t="s">
        <v>10</v>
      </c>
      <c r="B215" s="42"/>
      <c r="C215" s="43"/>
    </row>
    <row r="216" spans="1:3" s="10" customFormat="1" ht="31.5" x14ac:dyDescent="0.25">
      <c r="A216" s="38" t="s">
        <v>71</v>
      </c>
      <c r="B216" s="13" t="s">
        <v>212</v>
      </c>
      <c r="C216" s="7">
        <v>931535</v>
      </c>
    </row>
    <row r="217" spans="1:3" s="10" customFormat="1" ht="31.5" x14ac:dyDescent="0.25">
      <c r="A217" s="38" t="s">
        <v>74</v>
      </c>
      <c r="B217" s="13" t="s">
        <v>213</v>
      </c>
      <c r="C217" s="7">
        <v>2344096</v>
      </c>
    </row>
    <row r="218" spans="1:3" s="10" customFormat="1" ht="39" customHeight="1" x14ac:dyDescent="0.25">
      <c r="A218" s="38" t="s">
        <v>76</v>
      </c>
      <c r="B218" s="13" t="s">
        <v>134</v>
      </c>
      <c r="C218" s="7">
        <v>1841924</v>
      </c>
    </row>
    <row r="219" spans="1:3" s="10" customFormat="1" ht="31.5" x14ac:dyDescent="0.25">
      <c r="A219" s="38" t="s">
        <v>72</v>
      </c>
      <c r="B219" s="13" t="s">
        <v>67</v>
      </c>
      <c r="C219" s="7">
        <v>314584</v>
      </c>
    </row>
    <row r="220" spans="1:3" s="10" customFormat="1" ht="31.5" x14ac:dyDescent="0.25">
      <c r="A220" s="38" t="s">
        <v>75</v>
      </c>
      <c r="B220" s="13" t="s">
        <v>68</v>
      </c>
      <c r="C220" s="7">
        <v>1571535</v>
      </c>
    </row>
    <row r="221" spans="1:3" s="10" customFormat="1" ht="31.5" x14ac:dyDescent="0.25">
      <c r="A221" s="38" t="s">
        <v>77</v>
      </c>
      <c r="B221" s="6" t="s">
        <v>235</v>
      </c>
      <c r="C221" s="11">
        <v>161546</v>
      </c>
    </row>
    <row r="222" spans="1:3" s="10" customFormat="1" ht="47.25" x14ac:dyDescent="0.25">
      <c r="A222" s="38" t="s">
        <v>81</v>
      </c>
      <c r="B222" s="13" t="s">
        <v>177</v>
      </c>
      <c r="C222" s="7">
        <v>200606</v>
      </c>
    </row>
    <row r="223" spans="1:3" s="10" customFormat="1" ht="47.25" x14ac:dyDescent="0.25">
      <c r="A223" s="38" t="s">
        <v>73</v>
      </c>
      <c r="B223" s="6" t="s">
        <v>214</v>
      </c>
      <c r="C223" s="11">
        <v>60061</v>
      </c>
    </row>
    <row r="224" spans="1:3" s="10" customFormat="1" x14ac:dyDescent="0.25">
      <c r="A224" s="38"/>
      <c r="B224" s="12" t="s">
        <v>15</v>
      </c>
      <c r="C224" s="8">
        <f>SUM(C216:C223)</f>
        <v>7425887</v>
      </c>
    </row>
    <row r="225" spans="1:3" s="10" customFormat="1" ht="15.75" customHeight="1" x14ac:dyDescent="0.25">
      <c r="A225" s="41" t="s">
        <v>52</v>
      </c>
      <c r="B225" s="42"/>
      <c r="C225" s="43"/>
    </row>
    <row r="226" spans="1:3" s="10" customFormat="1" ht="31.5" x14ac:dyDescent="0.25">
      <c r="A226" s="38" t="s">
        <v>71</v>
      </c>
      <c r="B226" s="15" t="s">
        <v>215</v>
      </c>
      <c r="C226" s="11">
        <v>501384</v>
      </c>
    </row>
    <row r="227" spans="1:3" s="10" customFormat="1" x14ac:dyDescent="0.25">
      <c r="A227" s="38"/>
      <c r="B227" s="12" t="s">
        <v>15</v>
      </c>
      <c r="C227" s="8">
        <f>SUM(C226)</f>
        <v>501384</v>
      </c>
    </row>
    <row r="228" spans="1:3" s="10" customFormat="1" ht="15.75" customHeight="1" x14ac:dyDescent="0.25">
      <c r="A228" s="41" t="s">
        <v>32</v>
      </c>
      <c r="B228" s="42"/>
      <c r="C228" s="43"/>
    </row>
    <row r="229" spans="1:3" s="10" customFormat="1" ht="47.25" x14ac:dyDescent="0.25">
      <c r="A229" s="38" t="s">
        <v>71</v>
      </c>
      <c r="B229" s="6" t="s">
        <v>216</v>
      </c>
      <c r="C229" s="11">
        <f>8000000-1791053-200000+3243981-296613</f>
        <v>8956315</v>
      </c>
    </row>
    <row r="230" spans="1:3" s="10" customFormat="1" x14ac:dyDescent="0.25">
      <c r="A230" s="38"/>
      <c r="B230" s="12" t="s">
        <v>15</v>
      </c>
      <c r="C230" s="8">
        <f>SUM(C229)</f>
        <v>8956315</v>
      </c>
    </row>
    <row r="231" spans="1:3" s="10" customFormat="1" ht="33.75" customHeight="1" x14ac:dyDescent="0.25">
      <c r="A231" s="41" t="s">
        <v>236</v>
      </c>
      <c r="B231" s="42"/>
      <c r="C231" s="43"/>
    </row>
    <row r="232" spans="1:3" s="10" customFormat="1" ht="47.25" x14ac:dyDescent="0.25">
      <c r="A232" s="38" t="s">
        <v>71</v>
      </c>
      <c r="B232" s="6" t="s">
        <v>217</v>
      </c>
      <c r="C232" s="7">
        <v>778652</v>
      </c>
    </row>
    <row r="233" spans="1:3" s="10" customFormat="1" ht="30.75" customHeight="1" x14ac:dyDescent="0.25">
      <c r="A233" s="38" t="s">
        <v>74</v>
      </c>
      <c r="B233" s="6" t="s">
        <v>135</v>
      </c>
      <c r="C233" s="7">
        <v>291000</v>
      </c>
    </row>
    <row r="234" spans="1:3" s="10" customFormat="1" x14ac:dyDescent="0.25">
      <c r="A234" s="38"/>
      <c r="B234" s="12" t="s">
        <v>15</v>
      </c>
      <c r="C234" s="8">
        <f>SUM(C232:C233)</f>
        <v>1069652</v>
      </c>
    </row>
    <row r="235" spans="1:3" s="10" customFormat="1" ht="15.75" customHeight="1" x14ac:dyDescent="0.25">
      <c r="A235" s="41" t="s">
        <v>3</v>
      </c>
      <c r="B235" s="42"/>
      <c r="C235" s="43"/>
    </row>
    <row r="236" spans="1:3" s="10" customFormat="1" x14ac:dyDescent="0.25">
      <c r="A236" s="38" t="s">
        <v>71</v>
      </c>
      <c r="B236" s="6" t="s">
        <v>136</v>
      </c>
      <c r="C236" s="11">
        <v>2802743</v>
      </c>
    </row>
    <row r="237" spans="1:3" s="10" customFormat="1" x14ac:dyDescent="0.25">
      <c r="A237" s="38"/>
      <c r="B237" s="12" t="s">
        <v>15</v>
      </c>
      <c r="C237" s="8">
        <f>SUM(C236)</f>
        <v>2802743</v>
      </c>
    </row>
    <row r="238" spans="1:3" s="10" customFormat="1" x14ac:dyDescent="0.25">
      <c r="A238" s="38"/>
      <c r="B238" s="12" t="s">
        <v>156</v>
      </c>
      <c r="C238" s="8">
        <f>C237+C234+C230+C227+C224+C214+C206+C198+C187+C176+C166+C163+C155+C148+C140</f>
        <v>133531774</v>
      </c>
    </row>
    <row r="239" spans="1:3" s="10" customFormat="1" ht="15.75" customHeight="1" x14ac:dyDescent="0.25">
      <c r="A239" s="44" t="s">
        <v>157</v>
      </c>
      <c r="B239" s="45"/>
      <c r="C239" s="46"/>
    </row>
    <row r="240" spans="1:3" s="10" customFormat="1" ht="15.75" customHeight="1" x14ac:dyDescent="0.25">
      <c r="A240" s="41" t="s">
        <v>36</v>
      </c>
      <c r="B240" s="42"/>
      <c r="C240" s="43"/>
    </row>
    <row r="241" spans="1:3" s="10" customFormat="1" ht="47.25" x14ac:dyDescent="0.25">
      <c r="A241" s="38" t="s">
        <v>71</v>
      </c>
      <c r="B241" s="6" t="s">
        <v>137</v>
      </c>
      <c r="C241" s="11">
        <v>1498232</v>
      </c>
    </row>
    <row r="242" spans="1:3" s="10" customFormat="1" ht="31.5" x14ac:dyDescent="0.25">
      <c r="A242" s="38" t="s">
        <v>74</v>
      </c>
      <c r="B242" s="6" t="s">
        <v>138</v>
      </c>
      <c r="C242" s="11">
        <v>125500</v>
      </c>
    </row>
    <row r="243" spans="1:3" s="10" customFormat="1" x14ac:dyDescent="0.25">
      <c r="A243" s="34"/>
      <c r="B243" s="12" t="s">
        <v>15</v>
      </c>
      <c r="C243" s="8">
        <f>SUM(C241:C242)</f>
        <v>1623732</v>
      </c>
    </row>
    <row r="244" spans="1:3" s="10" customFormat="1" ht="15.75" customHeight="1" x14ac:dyDescent="0.25">
      <c r="A244" s="41" t="s">
        <v>47</v>
      </c>
      <c r="B244" s="42"/>
      <c r="C244" s="43"/>
    </row>
    <row r="245" spans="1:3" s="10" customFormat="1" ht="31.5" x14ac:dyDescent="0.25">
      <c r="A245" s="38" t="s">
        <v>71</v>
      </c>
      <c r="B245" s="6" t="s">
        <v>237</v>
      </c>
      <c r="C245" s="11">
        <v>3121495</v>
      </c>
    </row>
    <row r="246" spans="1:3" s="10" customFormat="1" x14ac:dyDescent="0.25">
      <c r="A246" s="34"/>
      <c r="B246" s="12" t="s">
        <v>15</v>
      </c>
      <c r="C246" s="8">
        <f>SUM(C245)</f>
        <v>3121495</v>
      </c>
    </row>
    <row r="247" spans="1:3" s="10" customFormat="1" ht="15.75" customHeight="1" x14ac:dyDescent="0.25">
      <c r="A247" s="41" t="s">
        <v>3</v>
      </c>
      <c r="B247" s="42"/>
      <c r="C247" s="43"/>
    </row>
    <row r="248" spans="1:3" s="10" customFormat="1" ht="31.5" x14ac:dyDescent="0.25">
      <c r="A248" s="38" t="s">
        <v>71</v>
      </c>
      <c r="B248" s="6" t="s">
        <v>248</v>
      </c>
      <c r="C248" s="11">
        <v>2269604</v>
      </c>
    </row>
    <row r="249" spans="1:3" s="10" customFormat="1" ht="31.5" x14ac:dyDescent="0.25">
      <c r="A249" s="38" t="s">
        <v>74</v>
      </c>
      <c r="B249" s="6" t="s">
        <v>218</v>
      </c>
      <c r="C249" s="11">
        <v>2230000</v>
      </c>
    </row>
    <row r="250" spans="1:3" s="10" customFormat="1" ht="31.5" x14ac:dyDescent="0.25">
      <c r="A250" s="38" t="s">
        <v>76</v>
      </c>
      <c r="B250" s="6" t="s">
        <v>219</v>
      </c>
      <c r="C250" s="11">
        <v>1907148</v>
      </c>
    </row>
    <row r="251" spans="1:3" s="10" customFormat="1" x14ac:dyDescent="0.25">
      <c r="A251" s="16"/>
      <c r="B251" s="12" t="s">
        <v>15</v>
      </c>
      <c r="C251" s="8">
        <f>SUM(C248:C250)</f>
        <v>6406752</v>
      </c>
    </row>
    <row r="252" spans="1:3" s="10" customFormat="1" ht="15.75" customHeight="1" x14ac:dyDescent="0.25">
      <c r="A252" s="41" t="s">
        <v>25</v>
      </c>
      <c r="B252" s="42"/>
      <c r="C252" s="43"/>
    </row>
    <row r="253" spans="1:3" s="10" customFormat="1" ht="31.5" x14ac:dyDescent="0.25">
      <c r="A253" s="38" t="s">
        <v>71</v>
      </c>
      <c r="B253" s="15" t="s">
        <v>261</v>
      </c>
      <c r="C253" s="11">
        <v>410026</v>
      </c>
    </row>
    <row r="254" spans="1:3" s="10" customFormat="1" ht="31.5" x14ac:dyDescent="0.25">
      <c r="A254" s="38" t="s">
        <v>74</v>
      </c>
      <c r="B254" s="6" t="s">
        <v>139</v>
      </c>
      <c r="C254" s="11">
        <v>1270085</v>
      </c>
    </row>
    <row r="255" spans="1:3" s="10" customFormat="1" ht="31.5" x14ac:dyDescent="0.25">
      <c r="A255" s="38" t="s">
        <v>76</v>
      </c>
      <c r="B255" s="15" t="s">
        <v>220</v>
      </c>
      <c r="C255" s="11">
        <v>368852</v>
      </c>
    </row>
    <row r="256" spans="1:3" s="10" customFormat="1" x14ac:dyDescent="0.25">
      <c r="A256" s="38"/>
      <c r="B256" s="12" t="s">
        <v>15</v>
      </c>
      <c r="C256" s="8">
        <f>SUM(C253:C255)</f>
        <v>2048963</v>
      </c>
    </row>
    <row r="257" spans="1:3" s="10" customFormat="1" ht="35.25" customHeight="1" x14ac:dyDescent="0.25">
      <c r="A257" s="41" t="s">
        <v>48</v>
      </c>
      <c r="B257" s="42"/>
      <c r="C257" s="43"/>
    </row>
    <row r="258" spans="1:3" s="10" customFormat="1" ht="21.75" customHeight="1" x14ac:dyDescent="0.25">
      <c r="A258" s="38" t="s">
        <v>71</v>
      </c>
      <c r="B258" s="6" t="s">
        <v>140</v>
      </c>
      <c r="C258" s="11">
        <v>929012</v>
      </c>
    </row>
    <row r="259" spans="1:3" s="10" customFormat="1" ht="36" customHeight="1" x14ac:dyDescent="0.25">
      <c r="A259" s="38" t="s">
        <v>74</v>
      </c>
      <c r="B259" s="6" t="s">
        <v>221</v>
      </c>
      <c r="C259" s="11">
        <v>746000</v>
      </c>
    </row>
    <row r="260" spans="1:3" s="10" customFormat="1" x14ac:dyDescent="0.25">
      <c r="A260" s="38"/>
      <c r="B260" s="12" t="s">
        <v>15</v>
      </c>
      <c r="C260" s="8">
        <f>SUM(C258:C259)</f>
        <v>1675012</v>
      </c>
    </row>
    <row r="261" spans="1:3" s="10" customFormat="1" ht="15.75" customHeight="1" x14ac:dyDescent="0.25">
      <c r="A261" s="41" t="s">
        <v>23</v>
      </c>
      <c r="B261" s="42"/>
      <c r="C261" s="43"/>
    </row>
    <row r="262" spans="1:3" s="10" customFormat="1" ht="37.5" customHeight="1" x14ac:dyDescent="0.25">
      <c r="A262" s="38" t="s">
        <v>71</v>
      </c>
      <c r="B262" s="6" t="s">
        <v>222</v>
      </c>
      <c r="C262" s="11">
        <v>1480506</v>
      </c>
    </row>
    <row r="263" spans="1:3" s="10" customFormat="1" x14ac:dyDescent="0.25">
      <c r="A263" s="16"/>
      <c r="B263" s="12" t="s">
        <v>15</v>
      </c>
      <c r="C263" s="8">
        <f>SUM(C262)</f>
        <v>1480506</v>
      </c>
    </row>
    <row r="264" spans="1:3" s="10" customFormat="1" ht="15.75" customHeight="1" x14ac:dyDescent="0.25">
      <c r="A264" s="41" t="s">
        <v>50</v>
      </c>
      <c r="B264" s="42"/>
      <c r="C264" s="43"/>
    </row>
    <row r="265" spans="1:3" s="10" customFormat="1" ht="47.25" x14ac:dyDescent="0.25">
      <c r="A265" s="38" t="s">
        <v>71</v>
      </c>
      <c r="B265" s="6" t="s">
        <v>223</v>
      </c>
      <c r="C265" s="11">
        <v>400000</v>
      </c>
    </row>
    <row r="266" spans="1:3" s="10" customFormat="1" ht="47.25" x14ac:dyDescent="0.25">
      <c r="A266" s="38" t="s">
        <v>74</v>
      </c>
      <c r="B266" s="6" t="s">
        <v>141</v>
      </c>
      <c r="C266" s="11">
        <v>185000</v>
      </c>
    </row>
    <row r="267" spans="1:3" s="10" customFormat="1" x14ac:dyDescent="0.25">
      <c r="A267" s="16"/>
      <c r="B267" s="12" t="s">
        <v>15</v>
      </c>
      <c r="C267" s="8">
        <f>SUM(C265:C266)</f>
        <v>585000</v>
      </c>
    </row>
    <row r="268" spans="1:3" s="10" customFormat="1" ht="15.75" customHeight="1" x14ac:dyDescent="0.25">
      <c r="A268" s="41" t="s">
        <v>26</v>
      </c>
      <c r="B268" s="42"/>
      <c r="C268" s="43"/>
    </row>
    <row r="269" spans="1:3" s="10" customFormat="1" ht="31.5" x14ac:dyDescent="0.25">
      <c r="A269" s="38" t="s">
        <v>71</v>
      </c>
      <c r="B269" s="6" t="s">
        <v>224</v>
      </c>
      <c r="C269" s="11">
        <v>682482</v>
      </c>
    </row>
    <row r="270" spans="1:3" s="10" customFormat="1" ht="32.25" customHeight="1" x14ac:dyDescent="0.25">
      <c r="A270" s="38" t="s">
        <v>74</v>
      </c>
      <c r="B270" s="6" t="s">
        <v>225</v>
      </c>
      <c r="C270" s="11">
        <v>62826</v>
      </c>
    </row>
    <row r="271" spans="1:3" s="10" customFormat="1" x14ac:dyDescent="0.25">
      <c r="A271" s="16"/>
      <c r="B271" s="12" t="s">
        <v>15</v>
      </c>
      <c r="C271" s="8">
        <f>SUM(C269:C270)</f>
        <v>745308</v>
      </c>
    </row>
    <row r="272" spans="1:3" s="10" customFormat="1" ht="33" customHeight="1" x14ac:dyDescent="0.25">
      <c r="A272" s="41" t="s">
        <v>238</v>
      </c>
      <c r="B272" s="42"/>
      <c r="C272" s="43"/>
    </row>
    <row r="273" spans="1:218" s="10" customFormat="1" ht="47.25" x14ac:dyDescent="0.25">
      <c r="A273" s="38" t="s">
        <v>71</v>
      </c>
      <c r="B273" s="6" t="s">
        <v>69</v>
      </c>
      <c r="C273" s="11">
        <v>493506</v>
      </c>
    </row>
    <row r="274" spans="1:218" s="10" customFormat="1" x14ac:dyDescent="0.25">
      <c r="A274" s="16"/>
      <c r="B274" s="12" t="s">
        <v>15</v>
      </c>
      <c r="C274" s="8">
        <f>SUM(C273)</f>
        <v>493506</v>
      </c>
    </row>
    <row r="275" spans="1:218" s="10" customFormat="1" ht="32.25" customHeight="1" x14ac:dyDescent="0.25">
      <c r="A275" s="41" t="s">
        <v>239</v>
      </c>
      <c r="B275" s="42"/>
      <c r="C275" s="43"/>
      <c r="D275" s="20"/>
    </row>
    <row r="276" spans="1:218" s="10" customFormat="1" ht="47.25" x14ac:dyDescent="0.25">
      <c r="A276" s="38" t="s">
        <v>71</v>
      </c>
      <c r="B276" s="6" t="s">
        <v>70</v>
      </c>
      <c r="C276" s="11">
        <v>458340</v>
      </c>
    </row>
    <row r="277" spans="1:218" s="10" customFormat="1" x14ac:dyDescent="0.25">
      <c r="A277" s="16"/>
      <c r="B277" s="12" t="s">
        <v>15</v>
      </c>
      <c r="C277" s="8">
        <f>SUM(C276)</f>
        <v>458340</v>
      </c>
    </row>
    <row r="278" spans="1:218" s="10" customFormat="1" ht="15.75" customHeight="1" x14ac:dyDescent="0.25">
      <c r="A278" s="41" t="s">
        <v>24</v>
      </c>
      <c r="B278" s="42"/>
      <c r="C278" s="43"/>
    </row>
    <row r="279" spans="1:218" s="10" customFormat="1" ht="31.5" x14ac:dyDescent="0.25">
      <c r="A279" s="38" t="s">
        <v>71</v>
      </c>
      <c r="B279" s="6" t="s">
        <v>142</v>
      </c>
      <c r="C279" s="11">
        <v>500000</v>
      </c>
    </row>
    <row r="280" spans="1:218" s="10" customFormat="1" x14ac:dyDescent="0.25">
      <c r="A280" s="16"/>
      <c r="B280" s="12" t="s">
        <v>15</v>
      </c>
      <c r="C280" s="8">
        <f>SUM(C279)</f>
        <v>500000</v>
      </c>
    </row>
    <row r="281" spans="1:218" s="10" customFormat="1" x14ac:dyDescent="0.25">
      <c r="A281" s="38"/>
      <c r="B281" s="12" t="s">
        <v>158</v>
      </c>
      <c r="C281" s="8">
        <f>C280+C277+C274+C271+C267+C263+C260+C256+C251+C246+C243</f>
        <v>19138614</v>
      </c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18"/>
      <c r="BS281" s="18"/>
      <c r="BT281" s="18"/>
      <c r="BU281" s="18"/>
      <c r="BV281" s="18"/>
      <c r="BW281" s="18"/>
      <c r="BX281" s="18"/>
      <c r="BY281" s="18"/>
      <c r="BZ281" s="18"/>
      <c r="CA281" s="18"/>
      <c r="CB281" s="18"/>
      <c r="CC281" s="18"/>
      <c r="CD281" s="18"/>
      <c r="CE281" s="18"/>
      <c r="CF281" s="18"/>
      <c r="CG281" s="18"/>
      <c r="CH281" s="18"/>
      <c r="CI281" s="18"/>
      <c r="CJ281" s="18"/>
      <c r="CK281" s="18"/>
      <c r="CL281" s="18"/>
      <c r="CM281" s="18"/>
      <c r="CN281" s="18"/>
      <c r="CO281" s="18"/>
      <c r="CP281" s="18"/>
      <c r="CQ281" s="18"/>
      <c r="CR281" s="18"/>
      <c r="CS281" s="18"/>
      <c r="CT281" s="18"/>
      <c r="CU281" s="18"/>
      <c r="CV281" s="18"/>
      <c r="CW281" s="18"/>
      <c r="CX281" s="18"/>
      <c r="CY281" s="18"/>
      <c r="CZ281" s="18"/>
      <c r="DA281" s="18"/>
      <c r="DB281" s="18"/>
      <c r="DC281" s="18"/>
      <c r="DD281" s="18"/>
      <c r="DE281" s="18"/>
      <c r="DF281" s="18"/>
      <c r="DG281" s="18"/>
      <c r="DH281" s="18"/>
      <c r="DI281" s="18"/>
      <c r="DJ281" s="18"/>
      <c r="DK281" s="18"/>
      <c r="DL281" s="18"/>
      <c r="DM281" s="18"/>
      <c r="DN281" s="18"/>
      <c r="DO281" s="18"/>
      <c r="DP281" s="18"/>
      <c r="DQ281" s="18"/>
      <c r="DR281" s="18"/>
      <c r="DS281" s="18"/>
      <c r="DT281" s="18"/>
      <c r="DU281" s="18"/>
      <c r="DV281" s="18"/>
      <c r="DW281" s="18"/>
      <c r="DX281" s="18"/>
      <c r="DY281" s="18"/>
      <c r="DZ281" s="18"/>
      <c r="EA281" s="18"/>
      <c r="EB281" s="18"/>
      <c r="EC281" s="18"/>
      <c r="ED281" s="18"/>
      <c r="EE281" s="18"/>
      <c r="EF281" s="18"/>
      <c r="EG281" s="18"/>
      <c r="EH281" s="18"/>
      <c r="EI281" s="18"/>
      <c r="EJ281" s="18"/>
      <c r="EK281" s="18"/>
      <c r="EL281" s="18"/>
      <c r="EM281" s="18"/>
      <c r="EN281" s="18"/>
      <c r="EO281" s="18"/>
      <c r="EP281" s="18"/>
      <c r="EQ281" s="18"/>
      <c r="ER281" s="18"/>
      <c r="ES281" s="18"/>
      <c r="ET281" s="18"/>
      <c r="EU281" s="18"/>
      <c r="EV281" s="18"/>
      <c r="EW281" s="18"/>
      <c r="EX281" s="18"/>
      <c r="EY281" s="18"/>
      <c r="EZ281" s="18"/>
      <c r="FA281" s="18"/>
      <c r="FB281" s="18"/>
      <c r="FC281" s="18"/>
      <c r="FD281" s="18"/>
      <c r="FE281" s="18"/>
      <c r="FF281" s="18"/>
      <c r="FG281" s="18"/>
      <c r="FH281" s="18"/>
      <c r="FI281" s="18"/>
      <c r="FJ281" s="18"/>
      <c r="FK281" s="18"/>
      <c r="FL281" s="18"/>
      <c r="FM281" s="18"/>
      <c r="FN281" s="18"/>
      <c r="FO281" s="18"/>
      <c r="FP281" s="18"/>
      <c r="FQ281" s="18"/>
      <c r="FR281" s="18"/>
      <c r="FS281" s="18"/>
      <c r="FT281" s="18"/>
      <c r="FU281" s="18"/>
      <c r="FV281" s="18"/>
      <c r="FW281" s="18"/>
      <c r="FX281" s="18"/>
      <c r="FY281" s="18"/>
      <c r="FZ281" s="18"/>
      <c r="GA281" s="18"/>
      <c r="GB281" s="18"/>
      <c r="GC281" s="18"/>
      <c r="GD281" s="18"/>
      <c r="GE281" s="18"/>
      <c r="GF281" s="18"/>
      <c r="GG281" s="18"/>
      <c r="GH281" s="18"/>
      <c r="GI281" s="18"/>
      <c r="GJ281" s="18"/>
      <c r="GK281" s="18"/>
      <c r="GL281" s="18"/>
      <c r="GM281" s="18"/>
      <c r="GN281" s="18"/>
      <c r="GO281" s="18"/>
      <c r="GP281" s="18"/>
      <c r="GQ281" s="18"/>
      <c r="GR281" s="18"/>
      <c r="GS281" s="18"/>
      <c r="GT281" s="18"/>
      <c r="GU281" s="18"/>
      <c r="GV281" s="18"/>
      <c r="GW281" s="18"/>
      <c r="GX281" s="18"/>
      <c r="GY281" s="18"/>
      <c r="GZ281" s="18"/>
      <c r="HA281" s="18"/>
      <c r="HB281" s="18"/>
      <c r="HC281" s="18"/>
      <c r="HD281" s="18"/>
      <c r="HE281" s="18"/>
      <c r="HF281" s="18"/>
      <c r="HG281" s="18"/>
      <c r="HH281" s="18"/>
      <c r="HI281" s="18"/>
      <c r="HJ281" s="18"/>
    </row>
    <row r="282" spans="1:218" s="10" customFormat="1" ht="15.75" customHeight="1" x14ac:dyDescent="0.25">
      <c r="A282" s="44" t="s">
        <v>159</v>
      </c>
      <c r="B282" s="45"/>
      <c r="C282" s="46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  <c r="BO282" s="18"/>
      <c r="BP282" s="18"/>
      <c r="BQ282" s="18"/>
      <c r="BR282" s="18"/>
      <c r="BS282" s="18"/>
      <c r="BT282" s="18"/>
      <c r="BU282" s="18"/>
      <c r="BV282" s="18"/>
      <c r="BW282" s="18"/>
      <c r="BX282" s="18"/>
      <c r="BY282" s="18"/>
      <c r="BZ282" s="18"/>
      <c r="CA282" s="18"/>
      <c r="CB282" s="18"/>
      <c r="CC282" s="18"/>
      <c r="CD282" s="18"/>
      <c r="CE282" s="18"/>
      <c r="CF282" s="18"/>
      <c r="CG282" s="18"/>
      <c r="CH282" s="18"/>
      <c r="CI282" s="18"/>
      <c r="CJ282" s="18"/>
      <c r="CK282" s="18"/>
      <c r="CL282" s="18"/>
      <c r="CM282" s="18"/>
      <c r="CN282" s="18"/>
      <c r="CO282" s="18"/>
      <c r="CP282" s="18"/>
      <c r="CQ282" s="18"/>
      <c r="CR282" s="18"/>
      <c r="CS282" s="18"/>
      <c r="CT282" s="18"/>
      <c r="CU282" s="18"/>
      <c r="CV282" s="18"/>
      <c r="CW282" s="18"/>
      <c r="CX282" s="18"/>
      <c r="CY282" s="18"/>
      <c r="CZ282" s="18"/>
      <c r="DA282" s="18"/>
      <c r="DB282" s="18"/>
      <c r="DC282" s="18"/>
      <c r="DD282" s="18"/>
      <c r="DE282" s="18"/>
      <c r="DF282" s="18"/>
      <c r="DG282" s="18"/>
      <c r="DH282" s="18"/>
      <c r="DI282" s="18"/>
      <c r="DJ282" s="18"/>
      <c r="DK282" s="18"/>
      <c r="DL282" s="18"/>
      <c r="DM282" s="18"/>
      <c r="DN282" s="18"/>
      <c r="DO282" s="18"/>
      <c r="DP282" s="18"/>
      <c r="DQ282" s="18"/>
      <c r="DR282" s="18"/>
      <c r="DS282" s="18"/>
      <c r="DT282" s="18"/>
      <c r="DU282" s="18"/>
      <c r="DV282" s="18"/>
      <c r="DW282" s="18"/>
      <c r="DX282" s="18"/>
      <c r="DY282" s="18"/>
      <c r="DZ282" s="18"/>
      <c r="EA282" s="18"/>
      <c r="EB282" s="18"/>
      <c r="EC282" s="18"/>
      <c r="ED282" s="18"/>
      <c r="EE282" s="18"/>
      <c r="EF282" s="18"/>
      <c r="EG282" s="18"/>
      <c r="EH282" s="18"/>
      <c r="EI282" s="18"/>
      <c r="EJ282" s="18"/>
      <c r="EK282" s="18"/>
      <c r="EL282" s="18"/>
      <c r="EM282" s="18"/>
      <c r="EN282" s="18"/>
      <c r="EO282" s="18"/>
      <c r="EP282" s="18"/>
      <c r="EQ282" s="18"/>
      <c r="ER282" s="18"/>
      <c r="ES282" s="18"/>
      <c r="ET282" s="18"/>
      <c r="EU282" s="18"/>
      <c r="EV282" s="18"/>
      <c r="EW282" s="18"/>
      <c r="EX282" s="18"/>
      <c r="EY282" s="18"/>
      <c r="EZ282" s="18"/>
      <c r="FA282" s="18"/>
      <c r="FB282" s="18"/>
      <c r="FC282" s="18"/>
      <c r="FD282" s="18"/>
      <c r="FE282" s="18"/>
      <c r="FF282" s="18"/>
      <c r="FG282" s="18"/>
      <c r="FH282" s="18"/>
      <c r="FI282" s="18"/>
      <c r="FJ282" s="18"/>
      <c r="FK282" s="18"/>
      <c r="FL282" s="18"/>
      <c r="FM282" s="18"/>
      <c r="FN282" s="18"/>
      <c r="FO282" s="18"/>
      <c r="FP282" s="18"/>
      <c r="FQ282" s="18"/>
      <c r="FR282" s="18"/>
      <c r="FS282" s="18"/>
      <c r="FT282" s="18"/>
      <c r="FU282" s="18"/>
      <c r="FV282" s="18"/>
      <c r="FW282" s="18"/>
      <c r="FX282" s="18"/>
      <c r="FY282" s="18"/>
      <c r="FZ282" s="18"/>
      <c r="GA282" s="18"/>
      <c r="GB282" s="18"/>
      <c r="GC282" s="18"/>
      <c r="GD282" s="18"/>
      <c r="GE282" s="18"/>
      <c r="GF282" s="18"/>
      <c r="GG282" s="18"/>
      <c r="GH282" s="18"/>
      <c r="GI282" s="18"/>
      <c r="GJ282" s="18"/>
      <c r="GK282" s="18"/>
      <c r="GL282" s="18"/>
      <c r="GM282" s="18"/>
      <c r="GN282" s="18"/>
      <c r="GO282" s="18"/>
      <c r="GP282" s="18"/>
      <c r="GQ282" s="18"/>
      <c r="GR282" s="18"/>
      <c r="GS282" s="18"/>
      <c r="GT282" s="18"/>
      <c r="GU282" s="18"/>
      <c r="GV282" s="18"/>
      <c r="GW282" s="18"/>
      <c r="GX282" s="18"/>
      <c r="GY282" s="18"/>
      <c r="GZ282" s="18"/>
      <c r="HA282" s="18"/>
      <c r="HB282" s="18"/>
      <c r="HC282" s="18"/>
      <c r="HD282" s="18"/>
      <c r="HE282" s="18"/>
      <c r="HF282" s="18"/>
      <c r="HG282" s="18"/>
      <c r="HH282" s="18"/>
      <c r="HI282" s="18"/>
      <c r="HJ282" s="18"/>
    </row>
    <row r="283" spans="1:218" s="10" customFormat="1" ht="33.75" customHeight="1" x14ac:dyDescent="0.25">
      <c r="A283" s="38"/>
      <c r="B283" s="42" t="s">
        <v>34</v>
      </c>
      <c r="C283" s="43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  <c r="BO283" s="18"/>
      <c r="BP283" s="18"/>
      <c r="BQ283" s="18"/>
      <c r="BR283" s="18"/>
      <c r="BS283" s="18"/>
      <c r="BT283" s="18"/>
      <c r="BU283" s="18"/>
      <c r="BV283" s="18"/>
      <c r="BW283" s="18"/>
      <c r="BX283" s="18"/>
      <c r="BY283" s="18"/>
      <c r="BZ283" s="18"/>
      <c r="CA283" s="18"/>
      <c r="CB283" s="18"/>
      <c r="CC283" s="18"/>
      <c r="CD283" s="18"/>
      <c r="CE283" s="18"/>
      <c r="CF283" s="18"/>
      <c r="CG283" s="18"/>
      <c r="CH283" s="18"/>
      <c r="CI283" s="18"/>
      <c r="CJ283" s="18"/>
      <c r="CK283" s="18"/>
      <c r="CL283" s="18"/>
      <c r="CM283" s="18"/>
      <c r="CN283" s="18"/>
      <c r="CO283" s="18"/>
      <c r="CP283" s="18"/>
      <c r="CQ283" s="18"/>
      <c r="CR283" s="18"/>
      <c r="CS283" s="18"/>
      <c r="CT283" s="18"/>
      <c r="CU283" s="18"/>
      <c r="CV283" s="18"/>
      <c r="CW283" s="18"/>
      <c r="CX283" s="18"/>
      <c r="CY283" s="18"/>
      <c r="CZ283" s="18"/>
      <c r="DA283" s="18"/>
      <c r="DB283" s="18"/>
      <c r="DC283" s="18"/>
      <c r="DD283" s="18"/>
      <c r="DE283" s="18"/>
      <c r="DF283" s="18"/>
      <c r="DG283" s="18"/>
      <c r="DH283" s="18"/>
      <c r="DI283" s="18"/>
      <c r="DJ283" s="18"/>
      <c r="DK283" s="18"/>
      <c r="DL283" s="18"/>
      <c r="DM283" s="18"/>
      <c r="DN283" s="18"/>
      <c r="DO283" s="18"/>
      <c r="DP283" s="18"/>
      <c r="DQ283" s="18"/>
      <c r="DR283" s="18"/>
      <c r="DS283" s="18"/>
      <c r="DT283" s="18"/>
      <c r="DU283" s="18"/>
      <c r="DV283" s="18"/>
      <c r="DW283" s="18"/>
      <c r="DX283" s="18"/>
      <c r="DY283" s="18"/>
      <c r="DZ283" s="18"/>
      <c r="EA283" s="18"/>
      <c r="EB283" s="18"/>
      <c r="EC283" s="18"/>
      <c r="ED283" s="18"/>
      <c r="EE283" s="18"/>
      <c r="EF283" s="18"/>
      <c r="EG283" s="18"/>
      <c r="EH283" s="18"/>
      <c r="EI283" s="18"/>
      <c r="EJ283" s="18"/>
      <c r="EK283" s="18"/>
      <c r="EL283" s="18"/>
      <c r="EM283" s="18"/>
      <c r="EN283" s="18"/>
      <c r="EO283" s="18"/>
      <c r="EP283" s="18"/>
      <c r="EQ283" s="18"/>
      <c r="ER283" s="18"/>
      <c r="ES283" s="18"/>
      <c r="ET283" s="18"/>
      <c r="EU283" s="18"/>
      <c r="EV283" s="18"/>
      <c r="EW283" s="18"/>
      <c r="EX283" s="18"/>
      <c r="EY283" s="18"/>
      <c r="EZ283" s="18"/>
      <c r="FA283" s="18"/>
      <c r="FB283" s="18"/>
      <c r="FC283" s="18"/>
      <c r="FD283" s="18"/>
      <c r="FE283" s="18"/>
      <c r="FF283" s="18"/>
      <c r="FG283" s="18"/>
      <c r="FH283" s="18"/>
      <c r="FI283" s="18"/>
      <c r="FJ283" s="18"/>
      <c r="FK283" s="18"/>
      <c r="FL283" s="18"/>
      <c r="FM283" s="18"/>
      <c r="FN283" s="18"/>
      <c r="FO283" s="18"/>
      <c r="FP283" s="18"/>
      <c r="FQ283" s="18"/>
      <c r="FR283" s="18"/>
      <c r="FS283" s="18"/>
      <c r="FT283" s="18"/>
      <c r="FU283" s="18"/>
      <c r="FV283" s="18"/>
      <c r="FW283" s="18"/>
      <c r="FX283" s="18"/>
      <c r="FY283" s="18"/>
      <c r="FZ283" s="18"/>
      <c r="GA283" s="18"/>
      <c r="GB283" s="18"/>
      <c r="GC283" s="18"/>
      <c r="GD283" s="18"/>
      <c r="GE283" s="18"/>
      <c r="GF283" s="18"/>
      <c r="GG283" s="18"/>
      <c r="GH283" s="18"/>
      <c r="GI283" s="18"/>
      <c r="GJ283" s="18"/>
      <c r="GK283" s="18"/>
      <c r="GL283" s="18"/>
      <c r="GM283" s="18"/>
      <c r="GN283" s="18"/>
      <c r="GO283" s="18"/>
      <c r="GP283" s="18"/>
      <c r="GQ283" s="18"/>
      <c r="GR283" s="18"/>
      <c r="GS283" s="18"/>
      <c r="GT283" s="18"/>
      <c r="GU283" s="18"/>
      <c r="GV283" s="18"/>
      <c r="GW283" s="18"/>
      <c r="GX283" s="18"/>
      <c r="GY283" s="18"/>
      <c r="GZ283" s="18"/>
      <c r="HA283" s="18"/>
      <c r="HB283" s="18"/>
      <c r="HC283" s="18"/>
      <c r="HD283" s="18"/>
      <c r="HE283" s="18"/>
      <c r="HF283" s="18"/>
      <c r="HG283" s="18"/>
      <c r="HH283" s="18"/>
      <c r="HI283" s="18"/>
      <c r="HJ283" s="18"/>
    </row>
    <row r="284" spans="1:218" s="10" customFormat="1" ht="38.25" customHeight="1" x14ac:dyDescent="0.25">
      <c r="A284" s="38" t="s">
        <v>71</v>
      </c>
      <c r="B284" s="6" t="s">
        <v>35</v>
      </c>
      <c r="C284" s="7">
        <v>2000000</v>
      </c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  <c r="BO284" s="18"/>
      <c r="BP284" s="18"/>
      <c r="BQ284" s="18"/>
      <c r="BR284" s="18"/>
      <c r="BS284" s="18"/>
      <c r="BT284" s="18"/>
      <c r="BU284" s="18"/>
      <c r="BV284" s="18"/>
      <c r="BW284" s="18"/>
      <c r="BX284" s="18"/>
      <c r="BY284" s="18"/>
      <c r="BZ284" s="18"/>
      <c r="CA284" s="18"/>
      <c r="CB284" s="18"/>
      <c r="CC284" s="18"/>
      <c r="CD284" s="18"/>
      <c r="CE284" s="18"/>
      <c r="CF284" s="18"/>
      <c r="CG284" s="18"/>
      <c r="CH284" s="18"/>
      <c r="CI284" s="18"/>
      <c r="CJ284" s="18"/>
      <c r="CK284" s="18"/>
      <c r="CL284" s="18"/>
      <c r="CM284" s="18"/>
      <c r="CN284" s="18"/>
      <c r="CO284" s="18"/>
      <c r="CP284" s="18"/>
      <c r="CQ284" s="18"/>
      <c r="CR284" s="18"/>
      <c r="CS284" s="18"/>
      <c r="CT284" s="18"/>
      <c r="CU284" s="18"/>
      <c r="CV284" s="18"/>
      <c r="CW284" s="18"/>
      <c r="CX284" s="18"/>
      <c r="CY284" s="18"/>
      <c r="CZ284" s="18"/>
      <c r="DA284" s="18"/>
      <c r="DB284" s="18"/>
      <c r="DC284" s="18"/>
      <c r="DD284" s="18"/>
      <c r="DE284" s="18"/>
      <c r="DF284" s="18"/>
      <c r="DG284" s="18"/>
      <c r="DH284" s="18"/>
      <c r="DI284" s="18"/>
      <c r="DJ284" s="18"/>
      <c r="DK284" s="18"/>
      <c r="DL284" s="18"/>
      <c r="DM284" s="18"/>
      <c r="DN284" s="18"/>
      <c r="DO284" s="18"/>
      <c r="DP284" s="18"/>
      <c r="DQ284" s="18"/>
      <c r="DR284" s="18"/>
      <c r="DS284" s="18"/>
      <c r="DT284" s="18"/>
      <c r="DU284" s="18"/>
      <c r="DV284" s="18"/>
      <c r="DW284" s="18"/>
      <c r="DX284" s="18"/>
      <c r="DY284" s="18"/>
      <c r="DZ284" s="18"/>
      <c r="EA284" s="18"/>
      <c r="EB284" s="18"/>
      <c r="EC284" s="18"/>
      <c r="ED284" s="18"/>
      <c r="EE284" s="18"/>
      <c r="EF284" s="18"/>
      <c r="EG284" s="18"/>
      <c r="EH284" s="18"/>
      <c r="EI284" s="18"/>
      <c r="EJ284" s="18"/>
      <c r="EK284" s="18"/>
      <c r="EL284" s="18"/>
      <c r="EM284" s="18"/>
      <c r="EN284" s="18"/>
      <c r="EO284" s="18"/>
      <c r="EP284" s="18"/>
      <c r="EQ284" s="18"/>
      <c r="ER284" s="18"/>
      <c r="ES284" s="18"/>
      <c r="ET284" s="18"/>
      <c r="EU284" s="18"/>
      <c r="EV284" s="18"/>
      <c r="EW284" s="18"/>
      <c r="EX284" s="18"/>
      <c r="EY284" s="18"/>
      <c r="EZ284" s="18"/>
      <c r="FA284" s="18"/>
      <c r="FB284" s="18"/>
      <c r="FC284" s="18"/>
      <c r="FD284" s="18"/>
      <c r="FE284" s="18"/>
      <c r="FF284" s="18"/>
      <c r="FG284" s="18"/>
      <c r="FH284" s="18"/>
      <c r="FI284" s="18"/>
      <c r="FJ284" s="18"/>
      <c r="FK284" s="18"/>
      <c r="FL284" s="18"/>
      <c r="FM284" s="18"/>
      <c r="FN284" s="18"/>
      <c r="FO284" s="18"/>
      <c r="FP284" s="18"/>
      <c r="FQ284" s="18"/>
      <c r="FR284" s="18"/>
      <c r="FS284" s="18"/>
      <c r="FT284" s="18"/>
      <c r="FU284" s="18"/>
      <c r="FV284" s="18"/>
      <c r="FW284" s="18"/>
      <c r="FX284" s="18"/>
      <c r="FY284" s="18"/>
      <c r="FZ284" s="18"/>
      <c r="GA284" s="18"/>
      <c r="GB284" s="18"/>
      <c r="GC284" s="18"/>
      <c r="GD284" s="18"/>
      <c r="GE284" s="18"/>
      <c r="GF284" s="18"/>
      <c r="GG284" s="18"/>
      <c r="GH284" s="18"/>
      <c r="GI284" s="18"/>
      <c r="GJ284" s="18"/>
      <c r="GK284" s="18"/>
      <c r="GL284" s="18"/>
      <c r="GM284" s="18"/>
      <c r="GN284" s="18"/>
      <c r="GO284" s="18"/>
      <c r="GP284" s="18"/>
      <c r="GQ284" s="18"/>
      <c r="GR284" s="18"/>
      <c r="GS284" s="18"/>
      <c r="GT284" s="18"/>
      <c r="GU284" s="18"/>
      <c r="GV284" s="18"/>
      <c r="GW284" s="18"/>
      <c r="GX284" s="18"/>
      <c r="GY284" s="18"/>
      <c r="GZ284" s="18"/>
      <c r="HA284" s="18"/>
      <c r="HB284" s="18"/>
      <c r="HC284" s="18"/>
      <c r="HD284" s="18"/>
      <c r="HE284" s="18"/>
      <c r="HF284" s="18"/>
      <c r="HG284" s="18"/>
      <c r="HH284" s="18"/>
      <c r="HI284" s="18"/>
      <c r="HJ284" s="18"/>
    </row>
    <row r="285" spans="1:218" s="10" customFormat="1" x14ac:dyDescent="0.25">
      <c r="A285" s="38"/>
      <c r="B285" s="12" t="s">
        <v>15</v>
      </c>
      <c r="C285" s="8">
        <f>SUM(C284)</f>
        <v>2000000</v>
      </c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  <c r="BO285" s="18"/>
      <c r="BP285" s="18"/>
      <c r="BQ285" s="18"/>
      <c r="BR285" s="18"/>
      <c r="BS285" s="18"/>
      <c r="BT285" s="18"/>
      <c r="BU285" s="18"/>
      <c r="BV285" s="18"/>
      <c r="BW285" s="18"/>
      <c r="BX285" s="18"/>
      <c r="BY285" s="18"/>
      <c r="BZ285" s="18"/>
      <c r="CA285" s="18"/>
      <c r="CB285" s="18"/>
      <c r="CC285" s="18"/>
      <c r="CD285" s="18"/>
      <c r="CE285" s="18"/>
      <c r="CF285" s="18"/>
      <c r="CG285" s="18"/>
      <c r="CH285" s="18"/>
      <c r="CI285" s="18"/>
      <c r="CJ285" s="18"/>
      <c r="CK285" s="18"/>
      <c r="CL285" s="18"/>
      <c r="CM285" s="18"/>
      <c r="CN285" s="18"/>
      <c r="CO285" s="18"/>
      <c r="CP285" s="18"/>
      <c r="CQ285" s="18"/>
      <c r="CR285" s="18"/>
      <c r="CS285" s="18"/>
      <c r="CT285" s="18"/>
      <c r="CU285" s="18"/>
      <c r="CV285" s="18"/>
      <c r="CW285" s="18"/>
      <c r="CX285" s="18"/>
      <c r="CY285" s="18"/>
      <c r="CZ285" s="18"/>
      <c r="DA285" s="18"/>
      <c r="DB285" s="18"/>
      <c r="DC285" s="18"/>
      <c r="DD285" s="18"/>
      <c r="DE285" s="18"/>
      <c r="DF285" s="18"/>
      <c r="DG285" s="18"/>
      <c r="DH285" s="18"/>
      <c r="DI285" s="18"/>
      <c r="DJ285" s="18"/>
      <c r="DK285" s="18"/>
      <c r="DL285" s="18"/>
      <c r="DM285" s="18"/>
      <c r="DN285" s="18"/>
      <c r="DO285" s="18"/>
      <c r="DP285" s="18"/>
      <c r="DQ285" s="18"/>
      <c r="DR285" s="18"/>
      <c r="DS285" s="18"/>
      <c r="DT285" s="18"/>
      <c r="DU285" s="18"/>
      <c r="DV285" s="18"/>
      <c r="DW285" s="18"/>
      <c r="DX285" s="18"/>
      <c r="DY285" s="18"/>
      <c r="DZ285" s="18"/>
      <c r="EA285" s="18"/>
      <c r="EB285" s="18"/>
      <c r="EC285" s="18"/>
      <c r="ED285" s="18"/>
      <c r="EE285" s="18"/>
      <c r="EF285" s="18"/>
      <c r="EG285" s="18"/>
      <c r="EH285" s="18"/>
      <c r="EI285" s="18"/>
      <c r="EJ285" s="18"/>
      <c r="EK285" s="18"/>
      <c r="EL285" s="18"/>
      <c r="EM285" s="18"/>
      <c r="EN285" s="18"/>
      <c r="EO285" s="18"/>
      <c r="EP285" s="18"/>
      <c r="EQ285" s="18"/>
      <c r="ER285" s="18"/>
      <c r="ES285" s="18"/>
      <c r="ET285" s="18"/>
      <c r="EU285" s="18"/>
      <c r="EV285" s="18"/>
      <c r="EW285" s="18"/>
      <c r="EX285" s="18"/>
      <c r="EY285" s="18"/>
      <c r="EZ285" s="18"/>
      <c r="FA285" s="18"/>
      <c r="FB285" s="18"/>
      <c r="FC285" s="18"/>
      <c r="FD285" s="18"/>
      <c r="FE285" s="18"/>
      <c r="FF285" s="18"/>
      <c r="FG285" s="18"/>
      <c r="FH285" s="18"/>
      <c r="FI285" s="18"/>
      <c r="FJ285" s="18"/>
      <c r="FK285" s="18"/>
      <c r="FL285" s="18"/>
      <c r="FM285" s="18"/>
      <c r="FN285" s="18"/>
      <c r="FO285" s="18"/>
      <c r="FP285" s="18"/>
      <c r="FQ285" s="18"/>
      <c r="FR285" s="18"/>
      <c r="FS285" s="18"/>
      <c r="FT285" s="18"/>
      <c r="FU285" s="18"/>
      <c r="FV285" s="18"/>
      <c r="FW285" s="18"/>
      <c r="FX285" s="18"/>
      <c r="FY285" s="18"/>
      <c r="FZ285" s="18"/>
      <c r="GA285" s="18"/>
      <c r="GB285" s="18"/>
      <c r="GC285" s="18"/>
      <c r="GD285" s="18"/>
      <c r="GE285" s="18"/>
      <c r="GF285" s="18"/>
      <c r="GG285" s="18"/>
      <c r="GH285" s="18"/>
      <c r="GI285" s="18"/>
      <c r="GJ285" s="18"/>
      <c r="GK285" s="18"/>
      <c r="GL285" s="18"/>
      <c r="GM285" s="18"/>
      <c r="GN285" s="18"/>
      <c r="GO285" s="18"/>
      <c r="GP285" s="18"/>
      <c r="GQ285" s="18"/>
      <c r="GR285" s="18"/>
      <c r="GS285" s="18"/>
      <c r="GT285" s="18"/>
      <c r="GU285" s="18"/>
      <c r="GV285" s="18"/>
      <c r="GW285" s="18"/>
      <c r="GX285" s="18"/>
      <c r="GY285" s="18"/>
      <c r="GZ285" s="18"/>
      <c r="HA285" s="18"/>
      <c r="HB285" s="18"/>
      <c r="HC285" s="18"/>
      <c r="HD285" s="18"/>
      <c r="HE285" s="18"/>
      <c r="HF285" s="18"/>
      <c r="HG285" s="18"/>
      <c r="HH285" s="18"/>
      <c r="HI285" s="18"/>
      <c r="HJ285" s="18"/>
    </row>
    <row r="286" spans="1:218" s="10" customFormat="1" x14ac:dyDescent="0.25">
      <c r="A286" s="38"/>
      <c r="B286" s="12" t="s">
        <v>162</v>
      </c>
      <c r="C286" s="8">
        <f>SUM(C285)</f>
        <v>2000000</v>
      </c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  <c r="BO286" s="18"/>
      <c r="BP286" s="18"/>
      <c r="BQ286" s="18"/>
      <c r="BR286" s="18"/>
      <c r="BS286" s="18"/>
      <c r="BT286" s="18"/>
      <c r="BU286" s="18"/>
      <c r="BV286" s="18"/>
      <c r="BW286" s="18"/>
      <c r="BX286" s="18"/>
      <c r="BY286" s="18"/>
      <c r="BZ286" s="18"/>
      <c r="CA286" s="18"/>
      <c r="CB286" s="18"/>
      <c r="CC286" s="18"/>
      <c r="CD286" s="18"/>
      <c r="CE286" s="18"/>
      <c r="CF286" s="18"/>
      <c r="CG286" s="18"/>
      <c r="CH286" s="18"/>
      <c r="CI286" s="18"/>
      <c r="CJ286" s="18"/>
      <c r="CK286" s="18"/>
      <c r="CL286" s="18"/>
      <c r="CM286" s="18"/>
      <c r="CN286" s="18"/>
      <c r="CO286" s="18"/>
      <c r="CP286" s="18"/>
      <c r="CQ286" s="18"/>
      <c r="CR286" s="18"/>
      <c r="CS286" s="18"/>
      <c r="CT286" s="18"/>
      <c r="CU286" s="18"/>
      <c r="CV286" s="18"/>
      <c r="CW286" s="18"/>
      <c r="CX286" s="18"/>
      <c r="CY286" s="18"/>
      <c r="CZ286" s="18"/>
      <c r="DA286" s="18"/>
      <c r="DB286" s="18"/>
      <c r="DC286" s="18"/>
      <c r="DD286" s="18"/>
      <c r="DE286" s="18"/>
      <c r="DF286" s="18"/>
      <c r="DG286" s="18"/>
      <c r="DH286" s="18"/>
      <c r="DI286" s="18"/>
      <c r="DJ286" s="18"/>
      <c r="DK286" s="18"/>
      <c r="DL286" s="18"/>
      <c r="DM286" s="18"/>
      <c r="DN286" s="18"/>
      <c r="DO286" s="18"/>
      <c r="DP286" s="18"/>
      <c r="DQ286" s="18"/>
      <c r="DR286" s="18"/>
      <c r="DS286" s="18"/>
      <c r="DT286" s="18"/>
      <c r="DU286" s="18"/>
      <c r="DV286" s="18"/>
      <c r="DW286" s="18"/>
      <c r="DX286" s="18"/>
      <c r="DY286" s="18"/>
      <c r="DZ286" s="18"/>
      <c r="EA286" s="18"/>
      <c r="EB286" s="18"/>
      <c r="EC286" s="18"/>
      <c r="ED286" s="18"/>
      <c r="EE286" s="18"/>
      <c r="EF286" s="18"/>
      <c r="EG286" s="18"/>
      <c r="EH286" s="18"/>
      <c r="EI286" s="18"/>
      <c r="EJ286" s="18"/>
      <c r="EK286" s="18"/>
      <c r="EL286" s="18"/>
      <c r="EM286" s="18"/>
      <c r="EN286" s="18"/>
      <c r="EO286" s="18"/>
      <c r="EP286" s="18"/>
      <c r="EQ286" s="18"/>
      <c r="ER286" s="18"/>
      <c r="ES286" s="18"/>
      <c r="ET286" s="18"/>
      <c r="EU286" s="18"/>
      <c r="EV286" s="18"/>
      <c r="EW286" s="18"/>
      <c r="EX286" s="18"/>
      <c r="EY286" s="18"/>
      <c r="EZ286" s="18"/>
      <c r="FA286" s="18"/>
      <c r="FB286" s="18"/>
      <c r="FC286" s="18"/>
      <c r="FD286" s="18"/>
      <c r="FE286" s="18"/>
      <c r="FF286" s="18"/>
      <c r="FG286" s="18"/>
      <c r="FH286" s="18"/>
      <c r="FI286" s="18"/>
      <c r="FJ286" s="18"/>
      <c r="FK286" s="18"/>
      <c r="FL286" s="18"/>
      <c r="FM286" s="18"/>
      <c r="FN286" s="18"/>
      <c r="FO286" s="18"/>
      <c r="FP286" s="18"/>
      <c r="FQ286" s="18"/>
      <c r="FR286" s="18"/>
      <c r="FS286" s="18"/>
      <c r="FT286" s="18"/>
      <c r="FU286" s="18"/>
      <c r="FV286" s="18"/>
      <c r="FW286" s="18"/>
      <c r="FX286" s="18"/>
      <c r="FY286" s="18"/>
      <c r="FZ286" s="18"/>
      <c r="GA286" s="18"/>
      <c r="GB286" s="18"/>
      <c r="GC286" s="18"/>
      <c r="GD286" s="18"/>
      <c r="GE286" s="18"/>
      <c r="GF286" s="18"/>
      <c r="GG286" s="18"/>
      <c r="GH286" s="18"/>
      <c r="GI286" s="18"/>
      <c r="GJ286" s="18"/>
      <c r="GK286" s="18"/>
      <c r="GL286" s="18"/>
      <c r="GM286" s="18"/>
      <c r="GN286" s="18"/>
      <c r="GO286" s="18"/>
      <c r="GP286" s="18"/>
      <c r="GQ286" s="18"/>
      <c r="GR286" s="18"/>
      <c r="GS286" s="18"/>
      <c r="GT286" s="18"/>
      <c r="GU286" s="18"/>
      <c r="GV286" s="18"/>
      <c r="GW286" s="18"/>
      <c r="GX286" s="18"/>
      <c r="GY286" s="18"/>
      <c r="GZ286" s="18"/>
      <c r="HA286" s="18"/>
      <c r="HB286" s="18"/>
      <c r="HC286" s="18"/>
      <c r="HD286" s="18"/>
      <c r="HE286" s="18"/>
      <c r="HF286" s="18"/>
      <c r="HG286" s="18"/>
      <c r="HH286" s="18"/>
      <c r="HI286" s="18"/>
      <c r="HJ286" s="18"/>
    </row>
    <row r="287" spans="1:218" s="10" customFormat="1" ht="15.75" customHeight="1" x14ac:dyDescent="0.25">
      <c r="A287" s="44" t="s">
        <v>161</v>
      </c>
      <c r="B287" s="45"/>
      <c r="C287" s="46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/>
      <c r="BP287" s="18"/>
      <c r="BQ287" s="18"/>
      <c r="BR287" s="18"/>
      <c r="BS287" s="18"/>
      <c r="BT287" s="18"/>
      <c r="BU287" s="18"/>
      <c r="BV287" s="18"/>
      <c r="BW287" s="18"/>
      <c r="BX287" s="18"/>
      <c r="BY287" s="18"/>
      <c r="BZ287" s="18"/>
      <c r="CA287" s="18"/>
      <c r="CB287" s="18"/>
      <c r="CC287" s="18"/>
      <c r="CD287" s="18"/>
      <c r="CE287" s="18"/>
      <c r="CF287" s="18"/>
      <c r="CG287" s="18"/>
      <c r="CH287" s="18"/>
      <c r="CI287" s="18"/>
      <c r="CJ287" s="18"/>
      <c r="CK287" s="18"/>
      <c r="CL287" s="18"/>
      <c r="CM287" s="18"/>
      <c r="CN287" s="18"/>
      <c r="CO287" s="18"/>
      <c r="CP287" s="18"/>
      <c r="CQ287" s="18"/>
      <c r="CR287" s="18"/>
      <c r="CS287" s="18"/>
      <c r="CT287" s="18"/>
      <c r="CU287" s="18"/>
      <c r="CV287" s="18"/>
      <c r="CW287" s="18"/>
      <c r="CX287" s="18"/>
      <c r="CY287" s="18"/>
      <c r="CZ287" s="18"/>
      <c r="DA287" s="18"/>
      <c r="DB287" s="18"/>
      <c r="DC287" s="18"/>
      <c r="DD287" s="18"/>
      <c r="DE287" s="18"/>
      <c r="DF287" s="18"/>
      <c r="DG287" s="18"/>
      <c r="DH287" s="18"/>
      <c r="DI287" s="18"/>
      <c r="DJ287" s="18"/>
      <c r="DK287" s="18"/>
      <c r="DL287" s="18"/>
      <c r="DM287" s="18"/>
      <c r="DN287" s="18"/>
      <c r="DO287" s="18"/>
      <c r="DP287" s="18"/>
      <c r="DQ287" s="18"/>
      <c r="DR287" s="18"/>
      <c r="DS287" s="18"/>
      <c r="DT287" s="18"/>
      <c r="DU287" s="18"/>
      <c r="DV287" s="18"/>
      <c r="DW287" s="18"/>
      <c r="DX287" s="18"/>
      <c r="DY287" s="18"/>
      <c r="DZ287" s="18"/>
      <c r="EA287" s="18"/>
      <c r="EB287" s="18"/>
      <c r="EC287" s="18"/>
      <c r="ED287" s="18"/>
      <c r="EE287" s="18"/>
      <c r="EF287" s="18"/>
      <c r="EG287" s="18"/>
      <c r="EH287" s="18"/>
      <c r="EI287" s="18"/>
      <c r="EJ287" s="18"/>
      <c r="EK287" s="18"/>
      <c r="EL287" s="18"/>
      <c r="EM287" s="18"/>
      <c r="EN287" s="18"/>
      <c r="EO287" s="18"/>
      <c r="EP287" s="18"/>
      <c r="EQ287" s="18"/>
      <c r="ER287" s="18"/>
      <c r="ES287" s="18"/>
      <c r="ET287" s="18"/>
      <c r="EU287" s="18"/>
      <c r="EV287" s="18"/>
      <c r="EW287" s="18"/>
      <c r="EX287" s="18"/>
      <c r="EY287" s="18"/>
      <c r="EZ287" s="18"/>
      <c r="FA287" s="18"/>
      <c r="FB287" s="18"/>
      <c r="FC287" s="18"/>
      <c r="FD287" s="18"/>
      <c r="FE287" s="18"/>
      <c r="FF287" s="18"/>
      <c r="FG287" s="18"/>
      <c r="FH287" s="18"/>
      <c r="FI287" s="18"/>
      <c r="FJ287" s="18"/>
      <c r="FK287" s="18"/>
      <c r="FL287" s="18"/>
      <c r="FM287" s="18"/>
      <c r="FN287" s="18"/>
      <c r="FO287" s="18"/>
      <c r="FP287" s="18"/>
      <c r="FQ287" s="18"/>
      <c r="FR287" s="18"/>
      <c r="FS287" s="18"/>
      <c r="FT287" s="18"/>
      <c r="FU287" s="18"/>
      <c r="FV287" s="18"/>
      <c r="FW287" s="18"/>
      <c r="FX287" s="18"/>
      <c r="FY287" s="18"/>
      <c r="FZ287" s="18"/>
      <c r="GA287" s="18"/>
      <c r="GB287" s="18"/>
      <c r="GC287" s="18"/>
      <c r="GD287" s="18"/>
      <c r="GE287" s="18"/>
      <c r="GF287" s="18"/>
      <c r="GG287" s="18"/>
      <c r="GH287" s="18"/>
      <c r="GI287" s="18"/>
      <c r="GJ287" s="18"/>
      <c r="GK287" s="18"/>
      <c r="GL287" s="18"/>
      <c r="GM287" s="18"/>
      <c r="GN287" s="18"/>
      <c r="GO287" s="18"/>
      <c r="GP287" s="18"/>
      <c r="GQ287" s="18"/>
      <c r="GR287" s="18"/>
      <c r="GS287" s="18"/>
      <c r="GT287" s="18"/>
      <c r="GU287" s="18"/>
      <c r="GV287" s="18"/>
      <c r="GW287" s="18"/>
      <c r="GX287" s="18"/>
      <c r="GY287" s="18"/>
      <c r="GZ287" s="18"/>
      <c r="HA287" s="18"/>
      <c r="HB287" s="18"/>
      <c r="HC287" s="18"/>
      <c r="HD287" s="18"/>
      <c r="HE287" s="18"/>
      <c r="HF287" s="18"/>
      <c r="HG287" s="18"/>
      <c r="HH287" s="18"/>
      <c r="HI287" s="18"/>
      <c r="HJ287" s="18"/>
    </row>
    <row r="288" spans="1:218" s="10" customFormat="1" x14ac:dyDescent="0.25">
      <c r="A288" s="34"/>
      <c r="B288" s="36" t="s">
        <v>16</v>
      </c>
      <c r="C288" s="35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18"/>
      <c r="BS288" s="18"/>
      <c r="BT288" s="18"/>
      <c r="BU288" s="18"/>
      <c r="BV288" s="18"/>
      <c r="BW288" s="18"/>
      <c r="BX288" s="18"/>
      <c r="BY288" s="18"/>
      <c r="BZ288" s="18"/>
      <c r="CA288" s="18"/>
      <c r="CB288" s="18"/>
      <c r="CC288" s="18"/>
      <c r="CD288" s="18"/>
      <c r="CE288" s="18"/>
      <c r="CF288" s="18"/>
      <c r="CG288" s="18"/>
      <c r="CH288" s="18"/>
      <c r="CI288" s="18"/>
      <c r="CJ288" s="18"/>
      <c r="CK288" s="18"/>
      <c r="CL288" s="18"/>
      <c r="CM288" s="18"/>
      <c r="CN288" s="18"/>
      <c r="CO288" s="18"/>
      <c r="CP288" s="18"/>
      <c r="CQ288" s="18"/>
      <c r="CR288" s="18"/>
      <c r="CS288" s="18"/>
      <c r="CT288" s="18"/>
      <c r="CU288" s="18"/>
      <c r="CV288" s="18"/>
      <c r="CW288" s="18"/>
      <c r="CX288" s="18"/>
      <c r="CY288" s="18"/>
      <c r="CZ288" s="18"/>
      <c r="DA288" s="18"/>
      <c r="DB288" s="18"/>
      <c r="DC288" s="18"/>
      <c r="DD288" s="18"/>
      <c r="DE288" s="18"/>
      <c r="DF288" s="18"/>
      <c r="DG288" s="18"/>
      <c r="DH288" s="18"/>
      <c r="DI288" s="18"/>
      <c r="DJ288" s="18"/>
      <c r="DK288" s="18"/>
      <c r="DL288" s="18"/>
      <c r="DM288" s="18"/>
      <c r="DN288" s="18"/>
      <c r="DO288" s="18"/>
      <c r="DP288" s="18"/>
      <c r="DQ288" s="18"/>
      <c r="DR288" s="18"/>
      <c r="DS288" s="18"/>
      <c r="DT288" s="18"/>
      <c r="DU288" s="18"/>
      <c r="DV288" s="18"/>
      <c r="DW288" s="18"/>
      <c r="DX288" s="18"/>
      <c r="DY288" s="18"/>
      <c r="DZ288" s="18"/>
      <c r="EA288" s="18"/>
      <c r="EB288" s="18"/>
      <c r="EC288" s="18"/>
      <c r="ED288" s="18"/>
      <c r="EE288" s="18"/>
      <c r="EF288" s="18"/>
      <c r="EG288" s="18"/>
      <c r="EH288" s="18"/>
      <c r="EI288" s="18"/>
      <c r="EJ288" s="18"/>
      <c r="EK288" s="18"/>
      <c r="EL288" s="18"/>
      <c r="EM288" s="18"/>
      <c r="EN288" s="18"/>
      <c r="EO288" s="18"/>
      <c r="EP288" s="18"/>
      <c r="EQ288" s="18"/>
      <c r="ER288" s="18"/>
      <c r="ES288" s="18"/>
      <c r="ET288" s="18"/>
      <c r="EU288" s="18"/>
      <c r="EV288" s="18"/>
      <c r="EW288" s="18"/>
      <c r="EX288" s="18"/>
      <c r="EY288" s="18"/>
      <c r="EZ288" s="18"/>
      <c r="FA288" s="18"/>
      <c r="FB288" s="18"/>
      <c r="FC288" s="18"/>
      <c r="FD288" s="18"/>
      <c r="FE288" s="18"/>
      <c r="FF288" s="18"/>
      <c r="FG288" s="18"/>
      <c r="FH288" s="18"/>
      <c r="FI288" s="18"/>
      <c r="FJ288" s="18"/>
      <c r="FK288" s="18"/>
      <c r="FL288" s="18"/>
      <c r="FM288" s="18"/>
      <c r="FN288" s="18"/>
      <c r="FO288" s="18"/>
      <c r="FP288" s="18"/>
      <c r="FQ288" s="18"/>
      <c r="FR288" s="18"/>
      <c r="FS288" s="18"/>
      <c r="FT288" s="18"/>
      <c r="FU288" s="18"/>
      <c r="FV288" s="18"/>
      <c r="FW288" s="18"/>
      <c r="FX288" s="18"/>
      <c r="FY288" s="18"/>
      <c r="FZ288" s="18"/>
      <c r="GA288" s="18"/>
      <c r="GB288" s="18"/>
      <c r="GC288" s="18"/>
      <c r="GD288" s="18"/>
      <c r="GE288" s="18"/>
      <c r="GF288" s="18"/>
      <c r="GG288" s="18"/>
      <c r="GH288" s="18"/>
      <c r="GI288" s="18"/>
      <c r="GJ288" s="18"/>
      <c r="GK288" s="18"/>
      <c r="GL288" s="18"/>
      <c r="GM288" s="18"/>
      <c r="GN288" s="18"/>
      <c r="GO288" s="18"/>
      <c r="GP288" s="18"/>
      <c r="GQ288" s="18"/>
      <c r="GR288" s="18"/>
      <c r="GS288" s="18"/>
      <c r="GT288" s="18"/>
      <c r="GU288" s="18"/>
      <c r="GV288" s="18"/>
      <c r="GW288" s="18"/>
      <c r="GX288" s="18"/>
      <c r="GY288" s="18"/>
      <c r="GZ288" s="18"/>
      <c r="HA288" s="18"/>
      <c r="HB288" s="18"/>
      <c r="HC288" s="18"/>
      <c r="HD288" s="18"/>
      <c r="HE288" s="18"/>
      <c r="HF288" s="18"/>
      <c r="HG288" s="18"/>
      <c r="HH288" s="18"/>
      <c r="HI288" s="18"/>
      <c r="HJ288" s="18"/>
    </row>
    <row r="289" spans="1:4" s="10" customFormat="1" x14ac:dyDescent="0.25">
      <c r="A289" s="38" t="s">
        <v>71</v>
      </c>
      <c r="B289" s="6" t="s">
        <v>38</v>
      </c>
      <c r="C289" s="11">
        <v>737189</v>
      </c>
    </row>
    <row r="290" spans="1:4" s="10" customFormat="1" x14ac:dyDescent="0.25">
      <c r="A290" s="38"/>
      <c r="B290" s="12" t="s">
        <v>15</v>
      </c>
      <c r="C290" s="8">
        <f>SUM(C289)</f>
        <v>737189</v>
      </c>
    </row>
    <row r="291" spans="1:4" s="10" customFormat="1" ht="15.75" customHeight="1" x14ac:dyDescent="0.25">
      <c r="A291" s="56" t="s">
        <v>19</v>
      </c>
      <c r="B291" s="57"/>
      <c r="C291" s="58"/>
    </row>
    <row r="292" spans="1:4" s="10" customFormat="1" ht="31.5" x14ac:dyDescent="0.25">
      <c r="A292" s="19" t="s">
        <v>71</v>
      </c>
      <c r="B292" s="13" t="s">
        <v>40</v>
      </c>
      <c r="C292" s="11">
        <f>1000000+250000</f>
        <v>1250000</v>
      </c>
    </row>
    <row r="293" spans="1:4" s="10" customFormat="1" x14ac:dyDescent="0.25">
      <c r="A293" s="38"/>
      <c r="B293" s="12" t="s">
        <v>15</v>
      </c>
      <c r="C293" s="8">
        <f>SUM(C292)</f>
        <v>1250000</v>
      </c>
    </row>
    <row r="294" spans="1:4" s="10" customFormat="1" x14ac:dyDescent="0.25">
      <c r="A294" s="38"/>
      <c r="B294" s="12" t="s">
        <v>160</v>
      </c>
      <c r="C294" s="8">
        <f>C293+C290</f>
        <v>1987189</v>
      </c>
    </row>
    <row r="295" spans="1:4" s="23" customFormat="1" ht="15.75" customHeight="1" x14ac:dyDescent="0.25">
      <c r="A295" s="44" t="s">
        <v>154</v>
      </c>
      <c r="B295" s="45"/>
      <c r="C295" s="46"/>
      <c r="D295" s="18"/>
    </row>
    <row r="296" spans="1:4" s="23" customFormat="1" ht="15.75" customHeight="1" x14ac:dyDescent="0.25">
      <c r="A296" s="41" t="s">
        <v>24</v>
      </c>
      <c r="B296" s="42"/>
      <c r="C296" s="43"/>
      <c r="D296" s="18"/>
    </row>
    <row r="297" spans="1:4" s="23" customFormat="1" ht="63" x14ac:dyDescent="0.25">
      <c r="A297" s="38" t="s">
        <v>71</v>
      </c>
      <c r="B297" s="6" t="s">
        <v>262</v>
      </c>
      <c r="C297" s="7">
        <v>173784</v>
      </c>
      <c r="D297" s="18"/>
    </row>
    <row r="298" spans="1:4" s="23" customFormat="1" x14ac:dyDescent="0.25">
      <c r="A298" s="38"/>
      <c r="B298" s="12" t="s">
        <v>15</v>
      </c>
      <c r="C298" s="8">
        <f>SUM(C297)</f>
        <v>173784</v>
      </c>
      <c r="D298" s="18"/>
    </row>
    <row r="299" spans="1:4" s="23" customFormat="1" x14ac:dyDescent="0.25">
      <c r="A299" s="38"/>
      <c r="B299" s="12" t="s">
        <v>153</v>
      </c>
      <c r="C299" s="8">
        <f>SUM(C298)</f>
        <v>173784</v>
      </c>
      <c r="D299" s="18"/>
    </row>
    <row r="300" spans="1:4" s="23" customFormat="1" ht="40.5" customHeight="1" x14ac:dyDescent="0.25">
      <c r="A300" s="44" t="s">
        <v>145</v>
      </c>
      <c r="B300" s="45"/>
      <c r="C300" s="46"/>
      <c r="D300" s="18"/>
    </row>
    <row r="301" spans="1:4" s="23" customFormat="1" ht="15.75" customHeight="1" x14ac:dyDescent="0.25">
      <c r="A301" s="41" t="s">
        <v>32</v>
      </c>
      <c r="B301" s="42"/>
      <c r="C301" s="43"/>
      <c r="D301" s="18"/>
    </row>
    <row r="302" spans="1:4" s="10" customFormat="1" ht="63" x14ac:dyDescent="0.25">
      <c r="A302" s="38" t="s">
        <v>71</v>
      </c>
      <c r="B302" s="6" t="s">
        <v>143</v>
      </c>
      <c r="C302" s="11">
        <v>6134355</v>
      </c>
      <c r="D302" s="18"/>
    </row>
    <row r="303" spans="1:4" s="23" customFormat="1" x14ac:dyDescent="0.25">
      <c r="A303" s="38"/>
      <c r="B303" s="12" t="s">
        <v>15</v>
      </c>
      <c r="C303" s="8">
        <f>SUM(C302)</f>
        <v>6134355</v>
      </c>
      <c r="D303" s="18"/>
    </row>
    <row r="304" spans="1:4" s="23" customFormat="1" x14ac:dyDescent="0.25">
      <c r="A304" s="41" t="s">
        <v>22</v>
      </c>
      <c r="B304" s="42"/>
      <c r="C304" s="43"/>
      <c r="D304" s="18"/>
    </row>
    <row r="305" spans="1:6" ht="31.5" x14ac:dyDescent="0.25">
      <c r="A305" s="38" t="s">
        <v>71</v>
      </c>
      <c r="B305" s="6" t="s">
        <v>180</v>
      </c>
      <c r="C305" s="11">
        <v>536054</v>
      </c>
      <c r="D305" s="18"/>
      <c r="F305" s="9"/>
    </row>
    <row r="306" spans="1:6" x14ac:dyDescent="0.25">
      <c r="A306" s="38" t="s">
        <v>74</v>
      </c>
      <c r="B306" s="6" t="s">
        <v>178</v>
      </c>
      <c r="C306" s="11">
        <v>15478</v>
      </c>
      <c r="D306" s="18"/>
    </row>
    <row r="307" spans="1:6" x14ac:dyDescent="0.25">
      <c r="A307" s="38"/>
      <c r="B307" s="12" t="s">
        <v>15</v>
      </c>
      <c r="C307" s="8">
        <f>SUM(C305:C306)</f>
        <v>551532</v>
      </c>
      <c r="D307" s="18"/>
    </row>
    <row r="308" spans="1:6" x14ac:dyDescent="0.25">
      <c r="A308" s="41" t="s">
        <v>16</v>
      </c>
      <c r="B308" s="42"/>
      <c r="C308" s="43"/>
      <c r="D308" s="18"/>
    </row>
    <row r="309" spans="1:6" ht="31.5" x14ac:dyDescent="0.25">
      <c r="A309" s="38" t="s">
        <v>71</v>
      </c>
      <c r="B309" s="6" t="s">
        <v>249</v>
      </c>
      <c r="C309" s="11">
        <v>258000</v>
      </c>
      <c r="D309" s="18"/>
    </row>
    <row r="310" spans="1:6" x14ac:dyDescent="0.25">
      <c r="A310" s="38"/>
      <c r="B310" s="12" t="s">
        <v>15</v>
      </c>
      <c r="C310" s="8">
        <f>SUM(C309)</f>
        <v>258000</v>
      </c>
      <c r="D310" s="18"/>
    </row>
    <row r="311" spans="1:6" x14ac:dyDescent="0.25">
      <c r="A311" s="38"/>
      <c r="B311" s="12" t="s">
        <v>147</v>
      </c>
      <c r="C311" s="8">
        <f>C303+C307+C310</f>
        <v>6943887</v>
      </c>
      <c r="D311" s="18"/>
    </row>
    <row r="312" spans="1:6" x14ac:dyDescent="0.25">
      <c r="A312" s="38"/>
      <c r="B312" s="12" t="s">
        <v>11</v>
      </c>
      <c r="C312" s="8">
        <f>SUM(C238+C281+C286+C299+C311+C294)</f>
        <v>163775248</v>
      </c>
      <c r="D312" s="21"/>
    </row>
    <row r="313" spans="1:6" x14ac:dyDescent="0.25">
      <c r="A313" s="38"/>
      <c r="B313" s="12"/>
      <c r="C313" s="8"/>
      <c r="D313" s="21"/>
    </row>
    <row r="314" spans="1:6" ht="34.5" customHeight="1" x14ac:dyDescent="0.25">
      <c r="A314" s="51" t="s">
        <v>87</v>
      </c>
      <c r="B314" s="52"/>
      <c r="C314" s="53"/>
      <c r="D314" s="10"/>
    </row>
    <row r="315" spans="1:6" x14ac:dyDescent="0.25">
      <c r="A315" s="37" t="s">
        <v>71</v>
      </c>
      <c r="B315" s="12" t="s">
        <v>33</v>
      </c>
      <c r="C315" s="22">
        <f>SUM(C316:C317)</f>
        <v>156155</v>
      </c>
      <c r="D315" s="10"/>
    </row>
    <row r="316" spans="1:6" ht="31.5" x14ac:dyDescent="0.25">
      <c r="A316" s="37"/>
      <c r="B316" s="6" t="s">
        <v>227</v>
      </c>
      <c r="C316" s="11">
        <v>4868</v>
      </c>
      <c r="D316" s="10"/>
    </row>
    <row r="317" spans="1:6" ht="31.5" x14ac:dyDescent="0.25">
      <c r="A317" s="37"/>
      <c r="B317" s="6" t="s">
        <v>228</v>
      </c>
      <c r="C317" s="11">
        <v>151287</v>
      </c>
      <c r="D317" s="10"/>
    </row>
    <row r="318" spans="1:6" ht="47.25" x14ac:dyDescent="0.25">
      <c r="A318" s="37" t="s">
        <v>74</v>
      </c>
      <c r="B318" s="12" t="s">
        <v>250</v>
      </c>
      <c r="C318" s="22">
        <v>187396</v>
      </c>
      <c r="D318" s="23"/>
    </row>
    <row r="319" spans="1:6" ht="47.25" x14ac:dyDescent="0.25">
      <c r="A319" s="37" t="s">
        <v>76</v>
      </c>
      <c r="B319" s="12" t="s">
        <v>251</v>
      </c>
      <c r="C319" s="22">
        <v>849891</v>
      </c>
      <c r="D319" s="23"/>
    </row>
    <row r="320" spans="1:6" ht="47.25" x14ac:dyDescent="0.25">
      <c r="A320" s="37" t="s">
        <v>72</v>
      </c>
      <c r="B320" s="12" t="s">
        <v>252</v>
      </c>
      <c r="C320" s="22">
        <v>298330</v>
      </c>
      <c r="D320" s="23"/>
    </row>
    <row r="321" spans="1:4" ht="47.25" x14ac:dyDescent="0.25">
      <c r="A321" s="37" t="s">
        <v>75</v>
      </c>
      <c r="B321" s="12" t="s">
        <v>253</v>
      </c>
      <c r="C321" s="22">
        <v>501500</v>
      </c>
      <c r="D321" s="23"/>
    </row>
    <row r="322" spans="1:4" ht="47.25" x14ac:dyDescent="0.25">
      <c r="A322" s="37" t="s">
        <v>77</v>
      </c>
      <c r="B322" s="12" t="s">
        <v>254</v>
      </c>
      <c r="C322" s="22">
        <v>1742503</v>
      </c>
      <c r="D322" s="23"/>
    </row>
    <row r="323" spans="1:4" ht="63" x14ac:dyDescent="0.25">
      <c r="A323" s="37" t="s">
        <v>81</v>
      </c>
      <c r="B323" s="12" t="s">
        <v>258</v>
      </c>
      <c r="C323" s="22">
        <v>128136</v>
      </c>
      <c r="D323" s="23"/>
    </row>
    <row r="324" spans="1:4" ht="47.25" x14ac:dyDescent="0.25">
      <c r="A324" s="37" t="s">
        <v>73</v>
      </c>
      <c r="B324" s="12" t="s">
        <v>255</v>
      </c>
      <c r="C324" s="22">
        <v>284508</v>
      </c>
      <c r="D324" s="23"/>
    </row>
    <row r="325" spans="1:4" ht="31.5" x14ac:dyDescent="0.25">
      <c r="A325" s="38"/>
      <c r="B325" s="12" t="s">
        <v>88</v>
      </c>
      <c r="C325" s="22">
        <f>C324+C323+C322+C321+C320+C319+C318+C315</f>
        <v>4148419</v>
      </c>
      <c r="D325" s="10"/>
    </row>
    <row r="326" spans="1:4" ht="15.75" customHeight="1" x14ac:dyDescent="0.25">
      <c r="A326" s="66" t="s">
        <v>20</v>
      </c>
      <c r="B326" s="67"/>
      <c r="C326" s="29">
        <f>SUM(C327:C333)</f>
        <v>5921953</v>
      </c>
      <c r="D326" s="10"/>
    </row>
    <row r="327" spans="1:4" ht="141.75" x14ac:dyDescent="0.25">
      <c r="A327" s="38" t="s">
        <v>71</v>
      </c>
      <c r="B327" s="6" t="s">
        <v>256</v>
      </c>
      <c r="C327" s="11">
        <v>195006</v>
      </c>
      <c r="D327" s="10"/>
    </row>
    <row r="328" spans="1:4" ht="31.5" x14ac:dyDescent="0.25">
      <c r="A328" s="38" t="s">
        <v>74</v>
      </c>
      <c r="B328" s="6" t="s">
        <v>240</v>
      </c>
      <c r="C328" s="11">
        <v>3952</v>
      </c>
      <c r="D328" s="10"/>
    </row>
    <row r="329" spans="1:4" ht="63" x14ac:dyDescent="0.25">
      <c r="A329" s="38" t="s">
        <v>76</v>
      </c>
      <c r="B329" s="6" t="s">
        <v>241</v>
      </c>
      <c r="C329" s="11">
        <v>14104</v>
      </c>
      <c r="D329" s="10"/>
    </row>
    <row r="330" spans="1:4" ht="31.5" x14ac:dyDescent="0.25">
      <c r="A330" s="38" t="s">
        <v>72</v>
      </c>
      <c r="B330" s="6" t="s">
        <v>242</v>
      </c>
      <c r="C330" s="11">
        <v>528202</v>
      </c>
      <c r="D330" s="10"/>
    </row>
    <row r="331" spans="1:4" ht="63" x14ac:dyDescent="0.25">
      <c r="A331" s="38" t="s">
        <v>75</v>
      </c>
      <c r="B331" s="6" t="s">
        <v>243</v>
      </c>
      <c r="C331" s="11">
        <v>363852</v>
      </c>
      <c r="D331" s="10"/>
    </row>
    <row r="332" spans="1:4" ht="31.5" x14ac:dyDescent="0.25">
      <c r="A332" s="38" t="s">
        <v>77</v>
      </c>
      <c r="B332" s="6" t="s">
        <v>244</v>
      </c>
      <c r="C332" s="11">
        <v>1223324</v>
      </c>
      <c r="D332" s="10"/>
    </row>
    <row r="333" spans="1:4" ht="47.25" x14ac:dyDescent="0.25">
      <c r="A333" s="38" t="s">
        <v>81</v>
      </c>
      <c r="B333" s="6" t="s">
        <v>245</v>
      </c>
      <c r="C333" s="11">
        <v>3593513</v>
      </c>
      <c r="D333" s="10"/>
    </row>
    <row r="334" spans="1:4" ht="29.25" customHeight="1" x14ac:dyDescent="0.25">
      <c r="A334" s="64" t="s">
        <v>226</v>
      </c>
      <c r="B334" s="65"/>
      <c r="C334" s="29">
        <v>66849366</v>
      </c>
    </row>
    <row r="335" spans="1:4" ht="62.25" customHeight="1" thickBot="1" x14ac:dyDescent="0.3">
      <c r="A335" s="62" t="s">
        <v>257</v>
      </c>
      <c r="B335" s="63"/>
      <c r="C335" s="30">
        <v>373061</v>
      </c>
      <c r="D335" s="10"/>
    </row>
    <row r="337" spans="1:4" x14ac:dyDescent="0.25">
      <c r="A337" s="68"/>
      <c r="B337" s="68"/>
      <c r="C337" s="68"/>
      <c r="D337" s="23"/>
    </row>
    <row r="338" spans="1:4" x14ac:dyDescent="0.25">
      <c r="C338" s="24"/>
    </row>
    <row r="339" spans="1:4" x14ac:dyDescent="0.25">
      <c r="C339" s="24"/>
    </row>
  </sheetData>
  <mergeCells count="85">
    <mergeCell ref="B1:C1"/>
    <mergeCell ref="B2:C2"/>
    <mergeCell ref="B3:C3"/>
    <mergeCell ref="B4:C4"/>
    <mergeCell ref="B5:C5"/>
    <mergeCell ref="A29:C29"/>
    <mergeCell ref="A287:C287"/>
    <mergeCell ref="A282:C282"/>
    <mergeCell ref="B283:C283"/>
    <mergeCell ref="A261:C261"/>
    <mergeCell ref="A268:C268"/>
    <mergeCell ref="A244:C244"/>
    <mergeCell ref="A257:C257"/>
    <mergeCell ref="A215:C215"/>
    <mergeCell ref="A228:C228"/>
    <mergeCell ref="A231:C231"/>
    <mergeCell ref="A239:C239"/>
    <mergeCell ref="A247:C247"/>
    <mergeCell ref="A240:C240"/>
    <mergeCell ref="A235:C235"/>
    <mergeCell ref="A188:C188"/>
    <mergeCell ref="A337:C337"/>
    <mergeCell ref="A314:C314"/>
    <mergeCell ref="A295:C295"/>
    <mergeCell ref="A296:C296"/>
    <mergeCell ref="A300:C300"/>
    <mergeCell ref="A301:C301"/>
    <mergeCell ref="A308:C308"/>
    <mergeCell ref="A291:C291"/>
    <mergeCell ref="A335:B335"/>
    <mergeCell ref="A164:C164"/>
    <mergeCell ref="A177:C177"/>
    <mergeCell ref="A252:C252"/>
    <mergeCell ref="A278:C278"/>
    <mergeCell ref="A304:C304"/>
    <mergeCell ref="A334:B334"/>
    <mergeCell ref="A326:B326"/>
    <mergeCell ref="A98:C98"/>
    <mergeCell ref="A128:C128"/>
    <mergeCell ref="A272:C272"/>
    <mergeCell ref="A275:C275"/>
    <mergeCell ref="A264:C264"/>
    <mergeCell ref="A225:C225"/>
    <mergeCell ref="A141:C141"/>
    <mergeCell ref="A156:C156"/>
    <mergeCell ref="A108:C108"/>
    <mergeCell ref="A120:C120"/>
    <mergeCell ref="A121:C121"/>
    <mergeCell ref="A126:C126"/>
    <mergeCell ref="A127:C127"/>
    <mergeCell ref="A111:C111"/>
    <mergeCell ref="A199:C199"/>
    <mergeCell ref="A207:C207"/>
    <mergeCell ref="B8:C8"/>
    <mergeCell ref="B9:C9"/>
    <mergeCell ref="B7:C7"/>
    <mergeCell ref="A92:C92"/>
    <mergeCell ref="A95:C95"/>
    <mergeCell ref="A37:C37"/>
    <mergeCell ref="A45:C45"/>
    <mergeCell ref="A62:C62"/>
    <mergeCell ref="A50:C50"/>
    <mergeCell ref="A59:C59"/>
    <mergeCell ref="A20:B20"/>
    <mergeCell ref="A22:C22"/>
    <mergeCell ref="A23:B23"/>
    <mergeCell ref="A24:C24"/>
    <mergeCell ref="A11:C11"/>
    <mergeCell ref="A12:C12"/>
    <mergeCell ref="A15:B15"/>
    <mergeCell ref="A149:C149"/>
    <mergeCell ref="A167:C167"/>
    <mergeCell ref="A129:C129"/>
    <mergeCell ref="A25:C25"/>
    <mergeCell ref="A26:C26"/>
    <mergeCell ref="A32:C32"/>
    <mergeCell ref="A36:C36"/>
    <mergeCell ref="A115:C115"/>
    <mergeCell ref="A116:C116"/>
    <mergeCell ref="A101:C101"/>
    <mergeCell ref="A70:C70"/>
    <mergeCell ref="A74:C74"/>
    <mergeCell ref="A80:C80"/>
    <mergeCell ref="A87:C87"/>
    <mergeCell ref="A91:C91"/>
  </mergeCells>
  <phoneticPr fontId="1" type="noConversion"/>
  <pageMargins left="0.55118110236220474" right="0" top="0.59055118110236227" bottom="0" header="0" footer="0"/>
  <pageSetup paperSize="9" scale="99" firstPageNumber="94" fitToHeight="26" orientation="portrait" useFirstPageNumber="1" r:id="rId1"/>
  <headerFooter>
    <oddHeader>&amp;C&amp;P</oddHeader>
  </headerFooter>
  <rowBreaks count="8" manualBreakCount="8">
    <brk id="58" max="2" man="1"/>
    <brk id="84" max="2" man="1"/>
    <brk id="110" max="2" man="1"/>
    <brk id="137" max="2" man="1"/>
    <brk id="160" max="2" man="1"/>
    <brk id="246" max="2" man="1"/>
    <brk id="274" max="2" man="1"/>
    <brk id="30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№2.2 (512)</vt:lpstr>
      <vt:lpstr>'Приложение №2.2 (512)'!Заголовки_для_печати</vt:lpstr>
      <vt:lpstr>'Приложение №2.2 (512)'!Область_печати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2022-06-03T06:24:26Z</cp:lastPrinted>
  <dcterms:created xsi:type="dcterms:W3CDTF">2019-12-13T13:54:36Z</dcterms:created>
  <dcterms:modified xsi:type="dcterms:W3CDTF">2022-06-03T07:33:47Z</dcterms:modified>
</cp:coreProperties>
</file>