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2" yWindow="-122" windowWidth="29045" windowHeight="15840"/>
  </bookViews>
  <sheets>
    <sheet name="Приложение № 7 (осн)" sheetId="1" r:id="rId1"/>
  </sheets>
  <definedNames>
    <definedName name="_xlnm.Print_Titles" localSheetId="0">'Приложение № 7 (осн)'!$13:$16</definedName>
    <definedName name="_xlnm.Print_Area" localSheetId="0">'Приложение № 7 (осн)'!$A$1:$M$30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5" i="1" l="1"/>
  <c r="M7" i="1"/>
  <c r="L25" i="1" l="1"/>
  <c r="K25" i="1"/>
  <c r="M29" i="1"/>
  <c r="J25" i="1" l="1"/>
  <c r="F25" i="1"/>
  <c r="D24" i="1"/>
  <c r="D23" i="1"/>
  <c r="D22" i="1"/>
  <c r="D21" i="1"/>
  <c r="D20" i="1"/>
  <c r="M23" i="1" l="1"/>
  <c r="M19" i="1"/>
  <c r="H19" i="1" s="1"/>
  <c r="M18" i="1"/>
  <c r="H18" i="1" s="1"/>
  <c r="M24" i="1"/>
  <c r="M22" i="1"/>
  <c r="M20" i="1"/>
  <c r="M21" i="1"/>
  <c r="I19" i="1" l="1"/>
  <c r="I18" i="1"/>
  <c r="M17" i="1"/>
  <c r="M12" i="1"/>
  <c r="M11" i="1" s="1"/>
  <c r="H21" i="1"/>
  <c r="I21" i="1" s="1"/>
  <c r="G21" i="1"/>
  <c r="G20" i="1"/>
  <c r="H20" i="1"/>
  <c r="I20" i="1" s="1"/>
  <c r="G22" i="1"/>
  <c r="H22" i="1"/>
  <c r="I22" i="1" s="1"/>
  <c r="H23" i="1"/>
  <c r="I23" i="1" s="1"/>
  <c r="G23" i="1"/>
  <c r="H24" i="1"/>
  <c r="I24" i="1" s="1"/>
  <c r="G24" i="1"/>
  <c r="H17" i="1"/>
  <c r="G25" i="1" l="1"/>
  <c r="I17" i="1"/>
  <c r="I25" i="1" s="1"/>
  <c r="H25" i="1"/>
</calcChain>
</file>

<file path=xl/sharedStrings.xml><?xml version="1.0" encoding="utf-8"?>
<sst xmlns="http://schemas.openxmlformats.org/spreadsheetml/2006/main" count="60" uniqueCount="60">
  <si>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</si>
  <si>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</si>
  <si>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</si>
  <si>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Субсидии местным бюджетам на исполнение программ развития дорожной отрасли ВСЕГО, в т.ч.:</t>
  </si>
  <si>
    <t>1.</t>
  </si>
  <si>
    <t>2.</t>
  </si>
  <si>
    <t>1.1.</t>
  </si>
  <si>
    <t>1.2.</t>
  </si>
  <si>
    <t>№ п/п</t>
  </si>
  <si>
    <t>г. Бендеры</t>
  </si>
  <si>
    <t>Всего субсидий</t>
  </si>
  <si>
    <t>Доли для распределения государственными администрациями субсидий, направленных в местные бюджеты городов и районов</t>
  </si>
  <si>
    <t>на государственные дороги</t>
  </si>
  <si>
    <t>на улично-дорожную сеть</t>
  </si>
  <si>
    <t>Всего</t>
  </si>
  <si>
    <t>по автомобильным дорогам общего пользования, находящимся в муниципальной собственности</t>
  </si>
  <si>
    <t>Распределение средств для формирования программ развития дорожной отрасли, руб.</t>
  </si>
  <si>
    <t xml:space="preserve">Министерство экономического развития Приднестровской Молдавской Республики </t>
  </si>
  <si>
    <t xml:space="preserve">  "О республиканском бюджете на 2022 год"</t>
  </si>
  <si>
    <t>РАСХОДЫ ВСЕГО, в том числе:</t>
  </si>
  <si>
    <t>к  Закону Приднестровской Молдавской Республики</t>
  </si>
  <si>
    <t>2.2.</t>
  </si>
  <si>
    <t>1.3.</t>
  </si>
  <si>
    <t>2.1.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</si>
  <si>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</si>
  <si>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</si>
  <si>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</si>
  <si>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</si>
  <si>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</si>
  <si>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</si>
  <si>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</si>
  <si>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</si>
  <si>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Доля для распределения  иных                                                         поступлений в Дорожный фонд  ПМР</t>
  </si>
  <si>
    <t>Источники финансирования расходов по программам развития дорожной отрасли, руб.</t>
  </si>
  <si>
    <t xml:space="preserve"> Итого субсидий на исполнение  программ развития дорожной отрасли, руб.</t>
  </si>
  <si>
    <t>по автомобильным дорогам общего пользования, находящимся в гос. собственности</t>
  </si>
  <si>
    <t>налог с владельцев                                транспортных средств</t>
  </si>
  <si>
    <t>иные поступления в                                          Дорожный фонд</t>
  </si>
  <si>
    <t>в том числе:</t>
  </si>
  <si>
    <t>по автом. дорогам общего пользования, находящимся в мун. собств.</t>
  </si>
  <si>
    <t>* Финансирование расходов по приобретению дорожной техники, в разрезе городов и районов, осуществляется после утверждения Верховным Советом Приднестровской Молдавской Республики  сметы  расходования вышеуказанных средств, с указанием наименований приобретаемой техники и стоимости,  представляемой Правительством Приднестровской Молдавской Республики</t>
  </si>
  <si>
    <t>3.</t>
  </si>
  <si>
    <r>
      <t xml:space="preserve">Отчисления от единого таможенного платежа в размере </t>
    </r>
    <r>
      <rPr>
        <b/>
        <sz val="10"/>
        <rFont val="Times New Roman"/>
        <family val="1"/>
        <charset val="204"/>
      </rPr>
      <t>14,34 %</t>
    </r>
  </si>
  <si>
    <t>Основные характеристики Дорожного фонда Приднестровской Молдавской Республики на 2022 год</t>
  </si>
  <si>
    <r>
      <t>для перечисления</t>
    </r>
    <r>
      <rPr>
        <b/>
        <sz val="10"/>
        <rFont val="Times New Roman"/>
        <family val="1"/>
        <charset val="204"/>
      </rPr>
      <t xml:space="preserve"> </t>
    </r>
    <r>
      <rPr>
        <b/>
        <u/>
        <sz val="10"/>
        <rFont val="Times New Roman"/>
        <family val="1"/>
        <charset val="204"/>
      </rPr>
      <t>2,25%</t>
    </r>
    <r>
      <rPr>
        <sz val="10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  </r>
  </si>
  <si>
    <r>
      <t>для перечисления</t>
    </r>
    <r>
      <rPr>
        <b/>
        <sz val="10"/>
        <rFont val="Times New Roman"/>
        <family val="1"/>
        <charset val="204"/>
      </rPr>
      <t xml:space="preserve"> </t>
    </r>
    <r>
      <rPr>
        <b/>
        <u/>
        <sz val="10"/>
        <rFont val="Times New Roman"/>
        <family val="1"/>
        <charset val="204"/>
      </rPr>
      <t>0,68%</t>
    </r>
    <r>
      <rPr>
        <sz val="10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  </r>
  </si>
  <si>
    <r>
      <t>для перечисления</t>
    </r>
    <r>
      <rPr>
        <b/>
        <sz val="10"/>
        <rFont val="Times New Roman"/>
        <family val="1"/>
        <charset val="204"/>
      </rPr>
      <t xml:space="preserve"> </t>
    </r>
    <r>
      <rPr>
        <b/>
        <u/>
        <sz val="10"/>
        <rFont val="Times New Roman"/>
        <family val="1"/>
        <charset val="204"/>
      </rPr>
      <t>5,31%</t>
    </r>
    <r>
      <rPr>
        <sz val="10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приобретение дорожной техники *</t>
    </r>
  </si>
  <si>
    <t>ВСЕГО</t>
  </si>
  <si>
    <t>на стр-во и реконструкцию остановочных пунктов</t>
  </si>
  <si>
    <t>Наименование государственной администрации</t>
  </si>
  <si>
    <t>г.Тирасполя</t>
  </si>
  <si>
    <t>г. Днестровска</t>
  </si>
  <si>
    <t>на финансирование расходов по социально защищенным статьям</t>
  </si>
  <si>
    <t xml:space="preserve">Министерство финансов                                                    Приднестровской Молдавской Республики </t>
  </si>
  <si>
    <t>Приложение № 8</t>
  </si>
  <si>
    <t>Григориопольского района и г. Григориополя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</si>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</sst>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6">
    <xf numFmtId="0" fontId="0" fillId="0" borderId="0" xfId="0"/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0" fontId="1" fillId="0" borderId="2" xfId="0" applyNumberFormat="1" applyFont="1" applyBorder="1" applyAlignment="1">
      <alignment horizontal="right" vertical="center" wrapText="1"/>
    </xf>
    <xf numFmtId="10" fontId="1" fillId="2" borderId="2" xfId="1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3" borderId="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 vertical="center"/>
    </xf>
    <xf numFmtId="3" fontId="1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75" zoomScaleNormal="75" workbookViewId="0">
      <pane xSplit="13" ySplit="12" topLeftCell="N18" activePane="bottomRight" state="frozenSplit"/>
      <selection pane="topRight" activeCell="K1" sqref="K1"/>
      <selection pane="bottomLeft" activeCell="A16" sqref="A16"/>
      <selection pane="bottomRight" activeCell="B25" sqref="B25"/>
    </sheetView>
  </sheetViews>
  <sheetFormatPr defaultColWidth="9.125" defaultRowHeight="15.65" x14ac:dyDescent="0.25"/>
  <cols>
    <col min="1" max="1" width="5.625" style="4" customWidth="1"/>
    <col min="2" max="2" width="43.625" style="4" customWidth="1"/>
    <col min="3" max="3" width="7.625" style="4" customWidth="1"/>
    <col min="4" max="4" width="9.125" style="4" customWidth="1"/>
    <col min="5" max="5" width="7.875" style="4" customWidth="1"/>
    <col min="6" max="6" width="8.25" style="4" customWidth="1"/>
    <col min="7" max="7" width="10.75" style="4" customWidth="1"/>
    <col min="8" max="8" width="11.75" style="4" customWidth="1"/>
    <col min="9" max="9" width="13.625" style="4" customWidth="1"/>
    <col min="10" max="10" width="13.25" style="4" customWidth="1"/>
    <col min="11" max="11" width="11.375" style="4" customWidth="1"/>
    <col min="12" max="12" width="12.125" style="4" customWidth="1"/>
    <col min="13" max="13" width="12.625" style="4" customWidth="1"/>
    <col min="14" max="14" width="11" style="4" customWidth="1"/>
    <col min="15" max="16384" width="9.125" style="4"/>
  </cols>
  <sheetData>
    <row r="1" spans="1:18" s="5" customFormat="1" ht="11.25" customHeight="1" x14ac:dyDescent="0.25">
      <c r="H1" s="56" t="s">
        <v>54</v>
      </c>
      <c r="I1" s="56"/>
      <c r="J1" s="56"/>
      <c r="K1" s="56"/>
      <c r="L1" s="56"/>
      <c r="M1" s="56"/>
      <c r="N1" s="3"/>
      <c r="O1" s="3"/>
      <c r="P1" s="3"/>
    </row>
    <row r="2" spans="1:18" s="5" customFormat="1" ht="12.1" customHeight="1" x14ac:dyDescent="0.25">
      <c r="H2" s="56" t="s">
        <v>20</v>
      </c>
      <c r="I2" s="56"/>
      <c r="J2" s="56"/>
      <c r="K2" s="56"/>
      <c r="L2" s="56"/>
      <c r="M2" s="56"/>
      <c r="N2" s="3"/>
      <c r="O2" s="3"/>
      <c r="P2" s="3"/>
    </row>
    <row r="3" spans="1:18" s="5" customFormat="1" ht="13.6" customHeight="1" x14ac:dyDescent="0.25">
      <c r="H3" s="56" t="s">
        <v>18</v>
      </c>
      <c r="I3" s="56"/>
      <c r="J3" s="56"/>
      <c r="K3" s="56"/>
      <c r="L3" s="56"/>
      <c r="M3" s="56"/>
      <c r="N3" s="3"/>
      <c r="O3" s="3"/>
      <c r="P3" s="3"/>
    </row>
    <row r="4" spans="1:18" s="5" customFormat="1" ht="5.45" customHeight="1" x14ac:dyDescent="0.2">
      <c r="H4" s="28"/>
      <c r="I4" s="28"/>
      <c r="J4" s="28"/>
      <c r="K4" s="28"/>
      <c r="L4" s="28"/>
      <c r="M4" s="28"/>
      <c r="N4" s="3"/>
      <c r="O4" s="3"/>
      <c r="P4" s="3"/>
    </row>
    <row r="5" spans="1:18" ht="15.8" customHeight="1" x14ac:dyDescent="0.25">
      <c r="A5" s="59" t="s">
        <v>43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6"/>
      <c r="O5" s="6"/>
      <c r="P5" s="6"/>
      <c r="Q5" s="6"/>
      <c r="R5" s="6"/>
    </row>
    <row r="6" spans="1:18" ht="6.1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24" customFormat="1" ht="14.95" customHeight="1" x14ac:dyDescent="0.2">
      <c r="A7" s="20" t="s">
        <v>4</v>
      </c>
      <c r="B7" s="57" t="s">
        <v>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21">
        <f>SUM(M8:M10)</f>
        <v>220388554</v>
      </c>
      <c r="N7" s="22"/>
      <c r="O7" s="23"/>
      <c r="P7" s="23"/>
      <c r="Q7" s="23"/>
      <c r="R7" s="23"/>
    </row>
    <row r="8" spans="1:18" s="5" customFormat="1" ht="12.75" customHeight="1" x14ac:dyDescent="0.25">
      <c r="A8" s="1" t="s">
        <v>6</v>
      </c>
      <c r="B8" s="46" t="s">
        <v>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2">
        <v>11728432</v>
      </c>
      <c r="N8" s="8"/>
      <c r="O8" s="7"/>
      <c r="P8" s="7"/>
      <c r="Q8" s="7"/>
      <c r="R8" s="7"/>
    </row>
    <row r="9" spans="1:18" s="5" customFormat="1" ht="12.75" customHeight="1" x14ac:dyDescent="0.25">
      <c r="A9" s="1" t="s">
        <v>7</v>
      </c>
      <c r="B9" s="46" t="s">
        <v>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2">
        <v>83347743</v>
      </c>
      <c r="N9" s="7"/>
      <c r="O9" s="7"/>
      <c r="P9" s="7"/>
      <c r="Q9" s="7"/>
      <c r="R9" s="7"/>
    </row>
    <row r="10" spans="1:18" s="5" customFormat="1" ht="12.75" customHeight="1" x14ac:dyDescent="0.25">
      <c r="A10" s="1" t="s">
        <v>22</v>
      </c>
      <c r="B10" s="46" t="s">
        <v>42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2">
        <v>125312379</v>
      </c>
      <c r="N10" s="7"/>
      <c r="O10" s="7"/>
      <c r="P10" s="7"/>
      <c r="Q10" s="7"/>
      <c r="R10" s="7"/>
    </row>
    <row r="11" spans="1:18" s="24" customFormat="1" ht="12.9" x14ac:dyDescent="0.2">
      <c r="A11" s="25" t="s">
        <v>5</v>
      </c>
      <c r="B11" s="63" t="s">
        <v>19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26">
        <f>M12+M26+M27+M28</f>
        <v>189056000</v>
      </c>
      <c r="N11" s="23"/>
      <c r="O11" s="23"/>
      <c r="P11" s="23"/>
      <c r="Q11" s="23"/>
      <c r="R11" s="23"/>
    </row>
    <row r="12" spans="1:18" s="24" customFormat="1" ht="13.6" customHeight="1" thickBot="1" x14ac:dyDescent="0.25">
      <c r="A12" s="37" t="s">
        <v>23</v>
      </c>
      <c r="B12" s="65" t="s">
        <v>3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38">
        <f>M25</f>
        <v>171847832</v>
      </c>
      <c r="N12" s="23"/>
      <c r="O12" s="23"/>
      <c r="P12" s="23"/>
      <c r="Q12" s="23"/>
      <c r="R12" s="23"/>
    </row>
    <row r="13" spans="1:18" s="5" customFormat="1" ht="70" customHeight="1" x14ac:dyDescent="0.25">
      <c r="A13" s="44" t="s">
        <v>8</v>
      </c>
      <c r="B13" s="49" t="s">
        <v>49</v>
      </c>
      <c r="C13" s="49" t="s">
        <v>11</v>
      </c>
      <c r="D13" s="49"/>
      <c r="E13" s="49"/>
      <c r="F13" s="62" t="s">
        <v>32</v>
      </c>
      <c r="G13" s="49" t="s">
        <v>16</v>
      </c>
      <c r="H13" s="49"/>
      <c r="I13" s="49"/>
      <c r="J13" s="49"/>
      <c r="K13" s="49" t="s">
        <v>33</v>
      </c>
      <c r="L13" s="49"/>
      <c r="M13" s="52" t="s">
        <v>34</v>
      </c>
      <c r="N13" s="7"/>
      <c r="O13" s="7"/>
      <c r="P13" s="7"/>
      <c r="Q13" s="7"/>
      <c r="R13" s="7"/>
    </row>
    <row r="14" spans="1:18" s="5" customFormat="1" ht="37.549999999999997" customHeight="1" x14ac:dyDescent="0.25">
      <c r="A14" s="45"/>
      <c r="B14" s="50"/>
      <c r="C14" s="51" t="s">
        <v>12</v>
      </c>
      <c r="D14" s="51" t="s">
        <v>13</v>
      </c>
      <c r="E14" s="51" t="s">
        <v>14</v>
      </c>
      <c r="F14" s="51"/>
      <c r="G14" s="51" t="s">
        <v>35</v>
      </c>
      <c r="H14" s="58" t="s">
        <v>15</v>
      </c>
      <c r="I14" s="58"/>
      <c r="J14" s="58"/>
      <c r="K14" s="51" t="s">
        <v>36</v>
      </c>
      <c r="L14" s="51" t="s">
        <v>37</v>
      </c>
      <c r="M14" s="53"/>
      <c r="N14" s="8"/>
      <c r="O14" s="7"/>
      <c r="P14" s="7"/>
      <c r="Q14" s="7"/>
      <c r="R14" s="7"/>
    </row>
    <row r="15" spans="1:18" s="5" customFormat="1" ht="12.75" customHeight="1" x14ac:dyDescent="0.25">
      <c r="A15" s="45"/>
      <c r="B15" s="50"/>
      <c r="C15" s="51"/>
      <c r="D15" s="51"/>
      <c r="E15" s="51"/>
      <c r="F15" s="51"/>
      <c r="G15" s="51"/>
      <c r="H15" s="51" t="s">
        <v>47</v>
      </c>
      <c r="I15" s="64" t="s">
        <v>38</v>
      </c>
      <c r="J15" s="64"/>
      <c r="K15" s="51"/>
      <c r="L15" s="51"/>
      <c r="M15" s="53"/>
      <c r="N15" s="8"/>
      <c r="O15" s="7"/>
      <c r="P15" s="7"/>
      <c r="Q15" s="7"/>
      <c r="R15" s="7"/>
    </row>
    <row r="16" spans="1:18" s="5" customFormat="1" ht="76.599999999999994" customHeight="1" x14ac:dyDescent="0.25">
      <c r="A16" s="45"/>
      <c r="B16" s="50"/>
      <c r="C16" s="51"/>
      <c r="D16" s="51"/>
      <c r="E16" s="51"/>
      <c r="F16" s="51"/>
      <c r="G16" s="51"/>
      <c r="H16" s="51"/>
      <c r="I16" s="27" t="s">
        <v>39</v>
      </c>
      <c r="J16" s="27" t="s">
        <v>48</v>
      </c>
      <c r="K16" s="51"/>
      <c r="L16" s="51"/>
      <c r="M16" s="53"/>
      <c r="N16" s="7"/>
      <c r="O16" s="7"/>
      <c r="P16" s="7"/>
      <c r="Q16" s="7"/>
      <c r="R16" s="7"/>
    </row>
    <row r="17" spans="1:18" s="5" customFormat="1" ht="13.6" x14ac:dyDescent="0.25">
      <c r="A17" s="10" t="s">
        <v>24</v>
      </c>
      <c r="B17" s="11" t="s">
        <v>50</v>
      </c>
      <c r="C17" s="12"/>
      <c r="D17" s="12">
        <v>1</v>
      </c>
      <c r="E17" s="12">
        <v>1</v>
      </c>
      <c r="F17" s="13">
        <v>0.15690000000000001</v>
      </c>
      <c r="G17" s="14">
        <v>0</v>
      </c>
      <c r="H17" s="16">
        <f>M17*D17</f>
        <v>30655860.860000003</v>
      </c>
      <c r="I17" s="14">
        <f>H17-J17</f>
        <v>30209460.860000003</v>
      </c>
      <c r="J17" s="14">
        <v>446400</v>
      </c>
      <c r="K17" s="14">
        <v>5533127</v>
      </c>
      <c r="L17" s="15">
        <v>25122733.860000003</v>
      </c>
      <c r="M17" s="18">
        <f>L17+K17</f>
        <v>30655860.860000003</v>
      </c>
      <c r="N17" s="8"/>
      <c r="O17" s="7"/>
      <c r="P17" s="7"/>
      <c r="Q17" s="7"/>
      <c r="R17" s="7"/>
    </row>
    <row r="18" spans="1:18" s="5" customFormat="1" ht="13.6" x14ac:dyDescent="0.25">
      <c r="A18" s="10" t="s">
        <v>25</v>
      </c>
      <c r="B18" s="11" t="s">
        <v>51</v>
      </c>
      <c r="C18" s="12"/>
      <c r="D18" s="12">
        <v>1</v>
      </c>
      <c r="E18" s="12">
        <v>1</v>
      </c>
      <c r="F18" s="13">
        <v>4.7000000000000002E-3</v>
      </c>
      <c r="G18" s="14">
        <v>0</v>
      </c>
      <c r="H18" s="16">
        <f t="shared" ref="H18:H24" si="0">M18*D18</f>
        <v>1026000.18</v>
      </c>
      <c r="I18" s="14">
        <f t="shared" ref="I18:I24" si="1">H18-J18</f>
        <v>987700.18</v>
      </c>
      <c r="J18" s="14">
        <v>38300</v>
      </c>
      <c r="K18" s="14">
        <v>273439</v>
      </c>
      <c r="L18" s="15">
        <v>752561.18</v>
      </c>
      <c r="M18" s="18">
        <f t="shared" ref="M18:M24" si="2">L18+K18</f>
        <v>1026000.18</v>
      </c>
      <c r="N18" s="8"/>
      <c r="O18" s="7"/>
      <c r="P18" s="7"/>
      <c r="Q18" s="7"/>
      <c r="R18" s="7"/>
    </row>
    <row r="19" spans="1:18" s="5" customFormat="1" ht="13.6" x14ac:dyDescent="0.25">
      <c r="A19" s="10" t="s">
        <v>26</v>
      </c>
      <c r="B19" s="11" t="s">
        <v>9</v>
      </c>
      <c r="C19" s="12"/>
      <c r="D19" s="12">
        <v>1</v>
      </c>
      <c r="E19" s="12">
        <v>1</v>
      </c>
      <c r="F19" s="13">
        <v>0.11</v>
      </c>
      <c r="G19" s="14">
        <v>0</v>
      </c>
      <c r="H19" s="16">
        <f t="shared" si="0"/>
        <v>19186515</v>
      </c>
      <c r="I19" s="14">
        <f t="shared" si="1"/>
        <v>18497115</v>
      </c>
      <c r="J19" s="14">
        <v>689400</v>
      </c>
      <c r="K19" s="14">
        <v>1573381</v>
      </c>
      <c r="L19" s="15">
        <v>17613134</v>
      </c>
      <c r="M19" s="18">
        <f t="shared" si="2"/>
        <v>19186515</v>
      </c>
      <c r="N19" s="8"/>
      <c r="O19" s="7"/>
      <c r="P19" s="7"/>
      <c r="Q19" s="7"/>
      <c r="R19" s="7"/>
    </row>
    <row r="20" spans="1:18" s="5" customFormat="1" ht="14.3" customHeight="1" x14ac:dyDescent="0.25">
      <c r="A20" s="10" t="s">
        <v>27</v>
      </c>
      <c r="B20" s="11" t="s">
        <v>55</v>
      </c>
      <c r="C20" s="12">
        <v>0.49249999999999999</v>
      </c>
      <c r="D20" s="12">
        <f>E20-C20</f>
        <v>0.50750000000000006</v>
      </c>
      <c r="E20" s="12">
        <v>1</v>
      </c>
      <c r="F20" s="13">
        <v>0.1174</v>
      </c>
      <c r="G20" s="16">
        <f>M20*C20</f>
        <v>9458527.293300001</v>
      </c>
      <c r="H20" s="16">
        <f t="shared" si="0"/>
        <v>9746604.2667000033</v>
      </c>
      <c r="I20" s="14">
        <f t="shared" si="1"/>
        <v>9708304.2667000033</v>
      </c>
      <c r="J20" s="14">
        <v>38300</v>
      </c>
      <c r="K20" s="14">
        <v>407114</v>
      </c>
      <c r="L20" s="15">
        <v>18798017.560000002</v>
      </c>
      <c r="M20" s="18">
        <f t="shared" si="2"/>
        <v>19205131.560000002</v>
      </c>
      <c r="N20" s="8"/>
      <c r="O20" s="7"/>
      <c r="P20" s="7"/>
      <c r="Q20" s="7"/>
      <c r="R20" s="7"/>
    </row>
    <row r="21" spans="1:18" s="5" customFormat="1" ht="13.6" x14ac:dyDescent="0.25">
      <c r="A21" s="10" t="s">
        <v>28</v>
      </c>
      <c r="B21" s="17" t="s">
        <v>56</v>
      </c>
      <c r="C21" s="12">
        <v>0.53359999999999996</v>
      </c>
      <c r="D21" s="12">
        <f t="shared" ref="D21:D24" si="3">E21-C21</f>
        <v>0.46640000000000004</v>
      </c>
      <c r="E21" s="12">
        <v>1</v>
      </c>
      <c r="F21" s="13">
        <v>0.12839999999999999</v>
      </c>
      <c r="G21" s="16">
        <f>M21*C21</f>
        <v>11347348.684255999</v>
      </c>
      <c r="H21" s="16">
        <f t="shared" si="0"/>
        <v>9918297.2757439986</v>
      </c>
      <c r="I21" s="14">
        <f t="shared" si="1"/>
        <v>9918297.2757439986</v>
      </c>
      <c r="J21" s="14">
        <v>0</v>
      </c>
      <c r="K21" s="14">
        <v>706315</v>
      </c>
      <c r="L21" s="15">
        <v>20559330.959999997</v>
      </c>
      <c r="M21" s="18">
        <f t="shared" si="2"/>
        <v>21265645.959999997</v>
      </c>
      <c r="N21" s="8"/>
      <c r="O21" s="7"/>
      <c r="P21" s="7"/>
      <c r="Q21" s="7"/>
      <c r="R21" s="7"/>
    </row>
    <row r="22" spans="1:18" s="5" customFormat="1" ht="13.6" x14ac:dyDescent="0.25">
      <c r="A22" s="10" t="s">
        <v>29</v>
      </c>
      <c r="B22" s="17" t="s">
        <v>57</v>
      </c>
      <c r="C22" s="12">
        <v>0.61170000000000002</v>
      </c>
      <c r="D22" s="12">
        <f t="shared" si="3"/>
        <v>0.38829999999999998</v>
      </c>
      <c r="E22" s="12">
        <v>1</v>
      </c>
      <c r="F22" s="13">
        <v>0.1012</v>
      </c>
      <c r="G22" s="16">
        <f>M22*C22</f>
        <v>10119288.431076</v>
      </c>
      <c r="H22" s="16">
        <f t="shared" si="0"/>
        <v>6423605.8489239998</v>
      </c>
      <c r="I22" s="14">
        <f t="shared" si="1"/>
        <v>5955505.8489239998</v>
      </c>
      <c r="J22" s="14">
        <v>468100</v>
      </c>
      <c r="K22" s="14">
        <v>338811</v>
      </c>
      <c r="L22" s="15">
        <v>16204083.279999999</v>
      </c>
      <c r="M22" s="18">
        <f t="shared" si="2"/>
        <v>16542894.279999999</v>
      </c>
      <c r="N22" s="8"/>
    </row>
    <row r="23" spans="1:18" s="5" customFormat="1" ht="13.6" x14ac:dyDescent="0.25">
      <c r="A23" s="10" t="s">
        <v>30</v>
      </c>
      <c r="B23" s="17" t="s">
        <v>58</v>
      </c>
      <c r="C23" s="12">
        <v>0.52629999999999999</v>
      </c>
      <c r="D23" s="12">
        <f t="shared" si="3"/>
        <v>0.47370000000000001</v>
      </c>
      <c r="E23" s="12">
        <v>1</v>
      </c>
      <c r="F23" s="13">
        <v>0.17710000000000001</v>
      </c>
      <c r="G23" s="16">
        <f>M23*C23</f>
        <v>15875225.697362</v>
      </c>
      <c r="H23" s="16">
        <f t="shared" si="0"/>
        <v>14288608.042638002</v>
      </c>
      <c r="I23" s="14">
        <f t="shared" si="1"/>
        <v>13913708.042638002</v>
      </c>
      <c r="J23" s="14">
        <v>374900</v>
      </c>
      <c r="K23" s="14">
        <v>1806688</v>
      </c>
      <c r="L23" s="15">
        <v>28357145.740000002</v>
      </c>
      <c r="M23" s="18">
        <f t="shared" si="2"/>
        <v>30163833.740000002</v>
      </c>
      <c r="N23" s="8"/>
    </row>
    <row r="24" spans="1:18" s="5" customFormat="1" ht="13.6" x14ac:dyDescent="0.25">
      <c r="A24" s="10" t="s">
        <v>31</v>
      </c>
      <c r="B24" s="17" t="s">
        <v>59</v>
      </c>
      <c r="C24" s="12">
        <v>0.60240000000000005</v>
      </c>
      <c r="D24" s="12">
        <f t="shared" si="3"/>
        <v>0.39759999999999995</v>
      </c>
      <c r="E24" s="12">
        <v>1</v>
      </c>
      <c r="F24" s="13">
        <v>0.20430000000000001</v>
      </c>
      <c r="G24" s="16">
        <f>M24*C24</f>
        <v>20362294.933008004</v>
      </c>
      <c r="H24" s="16">
        <f t="shared" si="0"/>
        <v>13439655.486992</v>
      </c>
      <c r="I24" s="14">
        <f t="shared" si="1"/>
        <v>13439655.486992</v>
      </c>
      <c r="J24" s="14">
        <v>0</v>
      </c>
      <c r="K24" s="14">
        <v>1089557</v>
      </c>
      <c r="L24" s="15">
        <v>32712393.420000002</v>
      </c>
      <c r="M24" s="18">
        <f t="shared" si="2"/>
        <v>33801950.420000002</v>
      </c>
      <c r="N24" s="8"/>
    </row>
    <row r="25" spans="1:18" s="5" customFormat="1" ht="14.3" thickBot="1" x14ac:dyDescent="0.3">
      <c r="A25" s="31"/>
      <c r="B25" s="32" t="s">
        <v>10</v>
      </c>
      <c r="C25" s="33"/>
      <c r="D25" s="33"/>
      <c r="E25" s="33"/>
      <c r="F25" s="34">
        <f>SUM(F17:F24)</f>
        <v>1</v>
      </c>
      <c r="G25" s="35">
        <f>G20+G21+G22+G23+G24</f>
        <v>67162685.039002001</v>
      </c>
      <c r="H25" s="35">
        <f>H17+H18+H19+H20+H21+H22+H23+H24</f>
        <v>104685146.96099801</v>
      </c>
      <c r="I25" s="35">
        <f>SUM(I17:I24)</f>
        <v>102629746.96099801</v>
      </c>
      <c r="J25" s="35">
        <f>SUM(J17:J24)</f>
        <v>2055400</v>
      </c>
      <c r="K25" s="35">
        <f>SUM(K17:K24)</f>
        <v>11728432</v>
      </c>
      <c r="L25" s="35">
        <f>SUM(L17:L24)</f>
        <v>160119400</v>
      </c>
      <c r="M25" s="36">
        <f>SUM(M17:M24)</f>
        <v>171847832</v>
      </c>
      <c r="N25" s="8"/>
    </row>
    <row r="26" spans="1:18" s="5" customFormat="1" ht="71.349999999999994" customHeight="1" x14ac:dyDescent="0.25">
      <c r="A26" s="42" t="s">
        <v>21</v>
      </c>
      <c r="B26" s="47" t="s">
        <v>17</v>
      </c>
      <c r="C26" s="61" t="s">
        <v>45</v>
      </c>
      <c r="D26" s="61"/>
      <c r="E26" s="61"/>
      <c r="F26" s="61"/>
      <c r="G26" s="61"/>
      <c r="H26" s="61"/>
      <c r="I26" s="61"/>
      <c r="J26" s="61"/>
      <c r="K26" s="61"/>
      <c r="L26" s="61"/>
      <c r="M26" s="19">
        <v>1423760</v>
      </c>
      <c r="N26" s="9"/>
    </row>
    <row r="27" spans="1:18" s="5" customFormat="1" ht="30.6" customHeight="1" x14ac:dyDescent="0.25">
      <c r="A27" s="43"/>
      <c r="B27" s="48"/>
      <c r="C27" s="60" t="s">
        <v>44</v>
      </c>
      <c r="D27" s="60"/>
      <c r="E27" s="60"/>
      <c r="F27" s="60"/>
      <c r="G27" s="60"/>
      <c r="H27" s="60"/>
      <c r="I27" s="60"/>
      <c r="J27" s="60"/>
      <c r="K27" s="60"/>
      <c r="L27" s="60"/>
      <c r="M27" s="18">
        <v>4698408</v>
      </c>
    </row>
    <row r="28" spans="1:18" s="5" customFormat="1" ht="23.95" customHeight="1" x14ac:dyDescent="0.25">
      <c r="A28" s="43"/>
      <c r="B28" s="48"/>
      <c r="C28" s="55" t="s">
        <v>46</v>
      </c>
      <c r="D28" s="55"/>
      <c r="E28" s="55"/>
      <c r="F28" s="55"/>
      <c r="G28" s="55"/>
      <c r="H28" s="55"/>
      <c r="I28" s="55"/>
      <c r="J28" s="55"/>
      <c r="K28" s="55"/>
      <c r="L28" s="55"/>
      <c r="M28" s="18">
        <v>11086000</v>
      </c>
    </row>
    <row r="29" spans="1:18" s="29" customFormat="1" ht="27" customHeight="1" thickBot="1" x14ac:dyDescent="0.3">
      <c r="A29" s="30" t="s">
        <v>41</v>
      </c>
      <c r="B29" s="40" t="s">
        <v>53</v>
      </c>
      <c r="C29" s="54" t="s">
        <v>52</v>
      </c>
      <c r="D29" s="54"/>
      <c r="E29" s="54"/>
      <c r="F29" s="54"/>
      <c r="G29" s="54"/>
      <c r="H29" s="54"/>
      <c r="I29" s="54"/>
      <c r="J29" s="54"/>
      <c r="K29" s="54"/>
      <c r="L29" s="54"/>
      <c r="M29" s="39">
        <f>42418554-M28</f>
        <v>31332554</v>
      </c>
    </row>
    <row r="30" spans="1:18" ht="42.15" customHeight="1" x14ac:dyDescent="0.25">
      <c r="A30" s="41" t="s">
        <v>40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</sheetData>
  <mergeCells count="33">
    <mergeCell ref="C27:L27"/>
    <mergeCell ref="C26:L26"/>
    <mergeCell ref="F13:F16"/>
    <mergeCell ref="B11:L11"/>
    <mergeCell ref="B10:L10"/>
    <mergeCell ref="I15:J15"/>
    <mergeCell ref="K13:L13"/>
    <mergeCell ref="B12:L12"/>
    <mergeCell ref="K14:K16"/>
    <mergeCell ref="L14:L16"/>
    <mergeCell ref="G13:J13"/>
    <mergeCell ref="H2:M2"/>
    <mergeCell ref="H1:M1"/>
    <mergeCell ref="B7:L7"/>
    <mergeCell ref="H14:J14"/>
    <mergeCell ref="H3:M3"/>
    <mergeCell ref="A5:M5"/>
    <mergeCell ref="A30:M30"/>
    <mergeCell ref="A26:A28"/>
    <mergeCell ref="A13:A16"/>
    <mergeCell ref="B9:L9"/>
    <mergeCell ref="B8:L8"/>
    <mergeCell ref="B26:B28"/>
    <mergeCell ref="C13:E13"/>
    <mergeCell ref="B13:B16"/>
    <mergeCell ref="C14:C16"/>
    <mergeCell ref="D14:D16"/>
    <mergeCell ref="E14:E16"/>
    <mergeCell ref="G14:G16"/>
    <mergeCell ref="M13:M16"/>
    <mergeCell ref="H15:H16"/>
    <mergeCell ref="C29:L29"/>
    <mergeCell ref="C28:L28"/>
  </mergeCells>
  <printOptions horizontalCentered="1"/>
  <pageMargins left="0.39370078740157483" right="0.39370078740157483" top="0.59055118110236227" bottom="0.39370078740157483" header="0" footer="0"/>
  <pageSetup paperSize="9" scale="75" firstPageNumber="294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7 (осн)</vt:lpstr>
      <vt:lpstr>'Приложение № 7 (осн)'!Заголовки_для_печати</vt:lpstr>
      <vt:lpstr>'Приложение № 7 (осн)'!Область_печати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2021-12-28T12:22:52Z</dcterms:modified>
</cp:coreProperties>
</file>