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Приложение № 2.2 " sheetId="1" r:id="rId1"/>
  </sheets>
  <definedNames>
    <definedName name="_xlnm.Print_Titles" localSheetId="0">'Приложение № 2.2 '!$A:$D,'Приложение № 2.2 '!$9:$9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1" i="1" l="1"/>
  <c r="E131" i="1"/>
  <c r="F155" i="1"/>
  <c r="E155" i="1"/>
  <c r="F11" i="1" l="1"/>
  <c r="F13" i="1"/>
  <c r="F17" i="1"/>
  <c r="F35" i="1"/>
  <c r="F37" i="1"/>
  <c r="F43" i="1"/>
  <c r="F46" i="1"/>
  <c r="F49" i="1"/>
  <c r="F51" i="1"/>
  <c r="F53" i="1"/>
  <c r="F55" i="1"/>
  <c r="F57" i="1"/>
  <c r="F60" i="1"/>
  <c r="F62" i="1"/>
  <c r="F65" i="1"/>
  <c r="F67" i="1"/>
  <c r="F70" i="1"/>
  <c r="F72" i="1"/>
  <c r="F75" i="1"/>
  <c r="F77" i="1"/>
  <c r="F79" i="1"/>
  <c r="F81" i="1"/>
  <c r="F83" i="1"/>
  <c r="F85" i="1"/>
  <c r="F88" i="1"/>
  <c r="F91" i="1"/>
  <c r="F100" i="1"/>
  <c r="F99" i="1" s="1"/>
  <c r="F103" i="1"/>
  <c r="F102" i="1" s="1"/>
  <c r="F107" i="1"/>
  <c r="F109" i="1"/>
  <c r="F112" i="1"/>
  <c r="F115" i="1"/>
  <c r="F118" i="1"/>
  <c r="F120" i="1"/>
  <c r="F124" i="1"/>
  <c r="F128" i="1"/>
  <c r="F132" i="1"/>
  <c r="F136" i="1"/>
  <c r="F138" i="1"/>
  <c r="F140" i="1"/>
  <c r="F145" i="1"/>
  <c r="F149" i="1"/>
  <c r="F152" i="1"/>
  <c r="F160" i="1"/>
  <c r="F159" i="1" s="1"/>
  <c r="F165" i="1"/>
  <c r="F170" i="1"/>
  <c r="F172" i="1"/>
  <c r="F169" i="1" s="1"/>
  <c r="F175" i="1"/>
  <c r="F178" i="1"/>
  <c r="F180" i="1"/>
  <c r="F185" i="1"/>
  <c r="F189" i="1"/>
  <c r="F191" i="1"/>
  <c r="F193" i="1"/>
  <c r="F195" i="1"/>
  <c r="F197" i="1"/>
  <c r="F206" i="1"/>
  <c r="F219" i="1"/>
  <c r="F222" i="1"/>
  <c r="F221" i="1" s="1"/>
  <c r="F225" i="1"/>
  <c r="F224" i="1" s="1"/>
  <c r="F229" i="1"/>
  <c r="F231" i="1"/>
  <c r="F234" i="1"/>
  <c r="F247" i="1"/>
  <c r="F274" i="1"/>
  <c r="F287" i="1"/>
  <c r="F289" i="1"/>
  <c r="F297" i="1"/>
  <c r="F292" i="1"/>
  <c r="F291" i="1" s="1"/>
  <c r="F295" i="1"/>
  <c r="F300" i="1"/>
  <c r="F302" i="1"/>
  <c r="F304" i="1"/>
  <c r="F306" i="1"/>
  <c r="F308" i="1"/>
  <c r="F310" i="1"/>
  <c r="F312" i="1"/>
  <c r="G12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8" i="1"/>
  <c r="G39" i="1"/>
  <c r="G40" i="1"/>
  <c r="G41" i="1"/>
  <c r="G42" i="1"/>
  <c r="G44" i="1"/>
  <c r="G45" i="1"/>
  <c r="G47" i="1"/>
  <c r="G50" i="1"/>
  <c r="G52" i="1"/>
  <c r="G54" i="1"/>
  <c r="G56" i="1"/>
  <c r="G58" i="1"/>
  <c r="G61" i="1"/>
  <c r="G63" i="1"/>
  <c r="G66" i="1"/>
  <c r="G68" i="1"/>
  <c r="G71" i="1"/>
  <c r="G73" i="1"/>
  <c r="G74" i="1"/>
  <c r="G76" i="1"/>
  <c r="G78" i="1"/>
  <c r="G80" i="1"/>
  <c r="G82" i="1"/>
  <c r="G84" i="1"/>
  <c r="G86" i="1"/>
  <c r="G89" i="1"/>
  <c r="G90" i="1"/>
  <c r="G92" i="1"/>
  <c r="G93" i="1"/>
  <c r="G94" i="1"/>
  <c r="G95" i="1"/>
  <c r="G96" i="1"/>
  <c r="G97" i="1"/>
  <c r="G98" i="1"/>
  <c r="G101" i="1"/>
  <c r="G104" i="1"/>
  <c r="G105" i="1"/>
  <c r="G108" i="1"/>
  <c r="G110" i="1"/>
  <c r="G113" i="1"/>
  <c r="G114" i="1"/>
  <c r="G116" i="1"/>
  <c r="G117" i="1"/>
  <c r="G119" i="1"/>
  <c r="G121" i="1"/>
  <c r="G122" i="1"/>
  <c r="G125" i="1"/>
  <c r="G126" i="1"/>
  <c r="G127" i="1"/>
  <c r="G129" i="1"/>
  <c r="G130" i="1"/>
  <c r="G131" i="1"/>
  <c r="G133" i="1"/>
  <c r="G134" i="1"/>
  <c r="G135" i="1"/>
  <c r="G137" i="1"/>
  <c r="G139" i="1"/>
  <c r="G141" i="1"/>
  <c r="G142" i="1"/>
  <c r="G143" i="1"/>
  <c r="G146" i="1"/>
  <c r="G147" i="1"/>
  <c r="G148" i="1"/>
  <c r="G150" i="1"/>
  <c r="G151" i="1"/>
  <c r="G153" i="1"/>
  <c r="G154" i="1"/>
  <c r="G155" i="1"/>
  <c r="G156" i="1"/>
  <c r="G157" i="1"/>
  <c r="G158" i="1"/>
  <c r="G161" i="1"/>
  <c r="G162" i="1"/>
  <c r="G163" i="1"/>
  <c r="G164" i="1"/>
  <c r="G166" i="1"/>
  <c r="G167" i="1"/>
  <c r="G168" i="1"/>
  <c r="G171" i="1"/>
  <c r="G173" i="1"/>
  <c r="G174" i="1"/>
  <c r="G176" i="1"/>
  <c r="G177" i="1"/>
  <c r="G179" i="1"/>
  <c r="G181" i="1"/>
  <c r="G183" i="1"/>
  <c r="G184" i="1"/>
  <c r="G186" i="1"/>
  <c r="G187" i="1"/>
  <c r="G188" i="1"/>
  <c r="G190" i="1"/>
  <c r="G192" i="1"/>
  <c r="G194" i="1"/>
  <c r="G196" i="1"/>
  <c r="G198" i="1"/>
  <c r="G199" i="1"/>
  <c r="G200" i="1"/>
  <c r="G201" i="1"/>
  <c r="G202" i="1"/>
  <c r="G203" i="1"/>
  <c r="G204" i="1"/>
  <c r="G205" i="1"/>
  <c r="G207" i="1"/>
  <c r="G208" i="1"/>
  <c r="G209" i="1"/>
  <c r="G210" i="1"/>
  <c r="G211" i="1"/>
  <c r="G212" i="1"/>
  <c r="G213" i="1"/>
  <c r="G214" i="1"/>
  <c r="G215" i="1"/>
  <c r="G216" i="1"/>
  <c r="G217" i="1"/>
  <c r="G220" i="1"/>
  <c r="G223" i="1"/>
  <c r="G226" i="1"/>
  <c r="G227" i="1"/>
  <c r="G230" i="1"/>
  <c r="G232" i="1"/>
  <c r="G233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8" i="1"/>
  <c r="G290" i="1"/>
  <c r="G293" i="1"/>
  <c r="G296" i="1"/>
  <c r="G297" i="1"/>
  <c r="G298" i="1"/>
  <c r="G299" i="1"/>
  <c r="G301" i="1"/>
  <c r="G303" i="1"/>
  <c r="G305" i="1"/>
  <c r="G307" i="1"/>
  <c r="G309" i="1"/>
  <c r="G311" i="1"/>
  <c r="G313" i="1"/>
  <c r="F294" i="1" l="1"/>
  <c r="F64" i="1"/>
  <c r="F228" i="1"/>
  <c r="F87" i="1"/>
  <c r="F10" i="1"/>
  <c r="F123" i="1"/>
  <c r="F144" i="1"/>
  <c r="F48" i="1"/>
  <c r="F59" i="1"/>
  <c r="F69" i="1"/>
  <c r="F106" i="1"/>
  <c r="F111" i="1"/>
  <c r="F182" i="1"/>
  <c r="F218" i="1"/>
  <c r="F314" i="1" l="1"/>
  <c r="E308" i="1" l="1"/>
  <c r="G308" i="1" s="1"/>
  <c r="E140" i="1"/>
  <c r="G140" i="1" s="1"/>
  <c r="E11" i="1"/>
  <c r="G11" i="1" s="1"/>
  <c r="E53" i="1" l="1"/>
  <c r="G53" i="1" s="1"/>
  <c r="E178" i="1"/>
  <c r="G178" i="1" s="1"/>
  <c r="E310" i="1"/>
  <c r="G310" i="1" s="1"/>
  <c r="E107" i="1"/>
  <c r="G107" i="1" s="1"/>
  <c r="E100" i="1"/>
  <c r="G100" i="1" s="1"/>
  <c r="E306" i="1"/>
  <c r="G306" i="1" s="1"/>
  <c r="E60" i="1"/>
  <c r="G60" i="1" s="1"/>
  <c r="E103" i="1" l="1"/>
  <c r="G103" i="1" s="1"/>
  <c r="E118" i="1"/>
  <c r="G118" i="1" s="1"/>
  <c r="E195" i="1"/>
  <c r="G195" i="1" s="1"/>
  <c r="E149" i="1"/>
  <c r="G149" i="1" s="1"/>
  <c r="E72" i="1"/>
  <c r="G72" i="1" s="1"/>
  <c r="E175" i="1"/>
  <c r="G175" i="1" s="1"/>
  <c r="E75" i="1"/>
  <c r="G75" i="1" s="1"/>
  <c r="E77" i="1"/>
  <c r="G77" i="1" s="1"/>
  <c r="E185" i="1"/>
  <c r="G185" i="1" s="1"/>
  <c r="E136" i="1"/>
  <c r="G136" i="1" s="1"/>
  <c r="E219" i="1"/>
  <c r="G219" i="1" s="1"/>
  <c r="E225" i="1"/>
  <c r="G225" i="1" s="1"/>
  <c r="E229" i="1"/>
  <c r="G229" i="1" s="1"/>
  <c r="E180" i="1"/>
  <c r="G180" i="1" s="1"/>
  <c r="E300" i="1"/>
  <c r="G300" i="1" s="1"/>
  <c r="E35" i="1"/>
  <c r="G35" i="1" s="1"/>
  <c r="E112" i="1"/>
  <c r="G112" i="1" s="1"/>
  <c r="E189" i="1"/>
  <c r="G189" i="1" s="1"/>
  <c r="E222" i="1"/>
  <c r="G222" i="1" s="1"/>
  <c r="E191" i="1"/>
  <c r="G191" i="1" s="1"/>
  <c r="E302" i="1"/>
  <c r="G302" i="1" s="1"/>
  <c r="E55" i="1"/>
  <c r="G55" i="1" s="1"/>
  <c r="E138" i="1"/>
  <c r="G138" i="1" s="1"/>
  <c r="E57" i="1"/>
  <c r="G57" i="1" s="1"/>
  <c r="E289" i="1"/>
  <c r="G289" i="1" s="1"/>
  <c r="E274" i="1"/>
  <c r="G274" i="1" s="1"/>
  <c r="E120" i="1"/>
  <c r="G120" i="1" s="1"/>
  <c r="E193" i="1"/>
  <c r="G193" i="1" s="1"/>
  <c r="E51" i="1"/>
  <c r="G51" i="1" s="1"/>
  <c r="E172" i="1"/>
  <c r="G172" i="1" s="1"/>
  <c r="E99" i="1"/>
  <c r="G99" i="1" s="1"/>
  <c r="E287" i="1"/>
  <c r="G287" i="1" s="1"/>
  <c r="E170" i="1"/>
  <c r="G170" i="1" s="1"/>
  <c r="E43" i="1"/>
  <c r="G43" i="1" s="1"/>
  <c r="E292" i="1" l="1"/>
  <c r="G292" i="1" s="1"/>
  <c r="E17" i="1"/>
  <c r="G17" i="1" s="1"/>
  <c r="E37" i="1"/>
  <c r="G37" i="1" s="1"/>
  <c r="E49" i="1"/>
  <c r="G49" i="1" s="1"/>
  <c r="E312" i="1"/>
  <c r="G312" i="1" s="1"/>
  <c r="E79" i="1"/>
  <c r="G79" i="1" s="1"/>
  <c r="E67" i="1"/>
  <c r="G67" i="1" s="1"/>
  <c r="E221" i="1"/>
  <c r="G221" i="1" s="1"/>
  <c r="E70" i="1"/>
  <c r="G70" i="1" s="1"/>
  <c r="E145" i="1"/>
  <c r="G145" i="1" s="1"/>
  <c r="E46" i="1"/>
  <c r="G46" i="1" s="1"/>
  <c r="E295" i="1"/>
  <c r="G295" i="1" s="1"/>
  <c r="E65" i="1"/>
  <c r="G65" i="1" s="1"/>
  <c r="E124" i="1"/>
  <c r="G124" i="1" s="1"/>
  <c r="E85" i="1"/>
  <c r="G85" i="1" s="1"/>
  <c r="E81" i="1"/>
  <c r="G81" i="1" s="1"/>
  <c r="E231" i="1"/>
  <c r="G231" i="1" s="1"/>
  <c r="E109" i="1"/>
  <c r="G109" i="1" s="1"/>
  <c r="E224" i="1"/>
  <c r="G224" i="1" s="1"/>
  <c r="E91" i="1"/>
  <c r="G91" i="1" s="1"/>
  <c r="E83" i="1"/>
  <c r="G83" i="1" s="1"/>
  <c r="E102" i="1"/>
  <c r="G102" i="1" s="1"/>
  <c r="E218" i="1"/>
  <c r="G218" i="1" s="1"/>
  <c r="E88" i="1"/>
  <c r="G88" i="1" s="1"/>
  <c r="E304" i="1"/>
  <c r="G304" i="1" s="1"/>
  <c r="E13" i="1"/>
  <c r="G13" i="1" s="1"/>
  <c r="E169" i="1"/>
  <c r="G169" i="1" s="1"/>
  <c r="E128" i="1"/>
  <c r="G128" i="1" s="1"/>
  <c r="E10" i="1" l="1"/>
  <c r="G10" i="1" s="1"/>
  <c r="E291" i="1"/>
  <c r="G291" i="1" s="1"/>
  <c r="E69" i="1"/>
  <c r="G69" i="1" s="1"/>
  <c r="E247" i="1"/>
  <c r="E115" i="1"/>
  <c r="G115" i="1" s="1"/>
  <c r="E62" i="1"/>
  <c r="G62" i="1" s="1"/>
  <c r="E48" i="1"/>
  <c r="G48" i="1" s="1"/>
  <c r="E64" i="1"/>
  <c r="G64" i="1" s="1"/>
  <c r="E87" i="1"/>
  <c r="G87" i="1" s="1"/>
  <c r="E197" i="1"/>
  <c r="G197" i="1" s="1"/>
  <c r="E206" i="1"/>
  <c r="G206" i="1" s="1"/>
  <c r="E106" i="1"/>
  <c r="G106" i="1" s="1"/>
  <c r="E132" i="1"/>
  <c r="E152" i="1"/>
  <c r="G152" i="1" s="1"/>
  <c r="E160" i="1"/>
  <c r="G160" i="1" s="1"/>
  <c r="E165" i="1"/>
  <c r="G165" i="1" s="1"/>
  <c r="E294" i="1"/>
  <c r="G294" i="1" s="1"/>
  <c r="E234" i="1" l="1"/>
  <c r="G234" i="1" s="1"/>
  <c r="G247" i="1"/>
  <c r="E123" i="1"/>
  <c r="G123" i="1" s="1"/>
  <c r="G132" i="1"/>
  <c r="E111" i="1"/>
  <c r="G111" i="1" s="1"/>
  <c r="E144" i="1"/>
  <c r="G144" i="1" s="1"/>
  <c r="E159" i="1"/>
  <c r="G159" i="1" s="1"/>
  <c r="E59" i="1"/>
  <c r="G59" i="1" s="1"/>
  <c r="E182" i="1"/>
  <c r="G182" i="1" s="1"/>
  <c r="E228" i="1"/>
  <c r="G228" i="1" s="1"/>
  <c r="G314" i="1" l="1"/>
  <c r="E314" i="1"/>
</calcChain>
</file>

<file path=xl/sharedStrings.xml><?xml version="1.0" encoding="utf-8"?>
<sst xmlns="http://schemas.openxmlformats.org/spreadsheetml/2006/main" count="1068" uniqueCount="447">
  <si>
    <t>Наименование</t>
  </si>
  <si>
    <t/>
  </si>
  <si>
    <t>Пенсии и пособия, возмещаемые из бюджета</t>
  </si>
  <si>
    <t>Функцион.</t>
  </si>
  <si>
    <t>Индексация вкладов населения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</si>
  <si>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</si>
  <si>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</si>
  <si>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</si>
  <si>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</si>
  <si>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</si>
  <si>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</si>
  <si>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</si>
  <si>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</si>
  <si>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</si>
  <si>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</si>
  <si>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</si>
  <si>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</si>
  <si>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</si>
  <si>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</si>
  <si>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Счётная палата ПМР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</si>
  <si>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</si>
  <si>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</si>
  <si>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</si>
  <si>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</si>
  <si>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</si>
  <si>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</si>
  <si>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</si>
  <si>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</si>
  <si>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</si>
  <si>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</si>
  <si>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</si>
  <si>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</si>
  <si>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</si>
  <si>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</si>
  <si>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</si>
  <si>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</si>
  <si>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</si>
  <si>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</si>
  <si>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</si>
  <si>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</si>
  <si>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</si>
  <si>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</si>
  <si>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143</t>
  </si>
  <si>
    <t>ГС средств массовой информации ПМР (аппарат)</t>
  </si>
  <si>
    <t>144</t>
  </si>
  <si>
    <t>ГС связи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</si>
  <si>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</si>
  <si>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</si>
  <si>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</si>
  <si>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</si>
  <si>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</si>
  <si>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</si>
  <si>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Министерство финансов ПМР (аппарат)</t>
  </si>
  <si>
    <t>154</t>
  </si>
  <si>
    <t>ГС статистики ПМР (аппарат)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</si>
  <si>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</si>
  <si>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</si>
  <si>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</si>
  <si>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</si>
  <si>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Министерство финансов (подведомственные)</t>
  </si>
  <si>
    <t>0105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</si>
  <si>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</si>
  <si>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</si>
  <si>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</si>
  <si>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0108</t>
  </si>
  <si>
    <t>Функционирование органов статистики</t>
  </si>
  <si>
    <t>ГС статистики ПМР (территор.упр-я статистики)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</si>
  <si>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</si>
  <si>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</si>
  <si>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</si>
  <si>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</si>
  <si>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</si>
  <si>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</si>
  <si>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</si>
  <si>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</si>
  <si>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</si>
  <si>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</si>
  <si>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</si>
  <si>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</si>
  <si>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</si>
  <si>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</si>
  <si>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</si>
  <si>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</si>
  <si>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</si>
  <si>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</si>
  <si>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</si>
  <si>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</si>
  <si>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</si>
  <si>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</si>
  <si>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</si>
  <si>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</si>
  <si>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</si>
  <si>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</si>
  <si>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</si>
  <si>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</si>
  <si>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</si>
  <si>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</si>
  <si>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</si>
  <si>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</si>
  <si>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</si>
  <si>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</si>
  <si>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</si>
  <si>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</si>
  <si>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</si>
  <si>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</si>
  <si>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</si>
  <si>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</si>
  <si>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</si>
  <si>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</si>
  <si>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</si>
  <si>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</si>
  <si>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</si>
  <si>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</si>
  <si>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</si>
  <si>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</si>
  <si>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</si>
  <si>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</si>
  <si>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</si>
  <si>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</si>
  <si>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</si>
  <si>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</si>
  <si>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</si>
  <si>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</si>
  <si>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</si>
  <si>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</si>
  <si>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</si>
  <si>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</si>
  <si>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</si>
  <si>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</si>
  <si>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</si>
  <si>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</si>
  <si>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</si>
  <si>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</si>
  <si>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</si>
  <si>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</si>
  <si>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</si>
  <si>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</si>
  <si>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</si>
  <si>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</si>
  <si>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</si>
  <si>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</si>
  <si>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</si>
  <si>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</si>
  <si>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</si>
  <si>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</si>
  <si>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</si>
  <si>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</si>
  <si>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</si>
  <si>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</si>
  <si>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</si>
  <si>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</si>
  <si>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Государственная служба охраны ПМР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</si>
  <si>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</si>
  <si>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</si>
  <si>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</si>
  <si>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</si>
  <si>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</si>
  <si>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</si>
  <si>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</si>
  <si>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</si>
  <si>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</si>
  <si>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</si>
  <si>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</si>
  <si>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</si>
  <si>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</si>
  <si>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</si>
  <si>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</si>
  <si>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</si>
  <si>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</si>
  <si>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</si>
  <si>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</si>
  <si>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</si>
  <si>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</si>
  <si>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</si>
  <si>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</si>
  <si>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</si>
  <si>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ГС связи (почты)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</si>
  <si>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</si>
  <si>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</si>
  <si>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</si>
  <si>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</si>
  <si>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</si>
  <si>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</si>
  <si>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ГС связи (лицензионный сбор)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</si>
  <si>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</si>
  <si>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</si>
  <si>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</si>
  <si>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</si>
  <si>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</si>
  <si>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</si>
  <si>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</si>
  <si>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</si>
  <si>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</si>
  <si>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</si>
  <si>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</si>
  <si>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</si>
  <si>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</si>
  <si>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</si>
  <si>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</si>
  <si>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</si>
  <si>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</si>
  <si>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</si>
  <si>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</si>
  <si>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</si>
  <si>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</si>
  <si>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</si>
  <si>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</si>
  <si>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</si>
  <si>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</si>
  <si>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</si>
  <si>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</si>
  <si>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</si>
  <si>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</si>
  <si>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</si>
  <si>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</si>
  <si>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</si>
  <si>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</si>
  <si>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</si>
  <si>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</si>
  <si>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</si>
  <si>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</si>
  <si>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</si>
  <si>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</si>
  <si>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</si>
  <si>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</si>
  <si>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</si>
  <si>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</si>
  <si>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</si>
  <si>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</si>
  <si>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</si>
  <si>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</si>
  <si>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</si>
  <si>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ГС СМИ (ПГТРК)</t>
  </si>
  <si>
    <t>ГС связи (ретрансляция)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</si>
  <si>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</si>
  <si>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</si>
  <si>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</si>
  <si>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</si>
  <si>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</si>
  <si>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ГС  СМИ (газета)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</si>
  <si>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</si>
  <si>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</si>
  <si>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</si>
  <si>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</si>
  <si>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</si>
  <si>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</si>
  <si>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</si>
  <si>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</si>
  <si>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</si>
  <si>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</si>
  <si>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</si>
  <si>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</si>
  <si>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</si>
  <si>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</si>
  <si>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</si>
  <si>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</si>
  <si>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</si>
  <si>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</si>
  <si>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</si>
  <si>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</si>
  <si>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</si>
  <si>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</si>
  <si>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</si>
  <si>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</si>
  <si>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</si>
  <si>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</si>
  <si>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</si>
  <si>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</si>
  <si>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</si>
  <si>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</si>
  <si>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</si>
  <si>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</si>
  <si>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</si>
  <si>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</si>
  <si>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</si>
  <si>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</si>
  <si>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</si>
  <si>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</si>
  <si>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</si>
  <si>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</si>
  <si>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</si>
  <si>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</si>
  <si>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</si>
  <si>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</si>
  <si>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</si>
  <si>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</si>
  <si>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</si>
  <si>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</si>
  <si>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</si>
  <si>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</si>
  <si>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Министерство цифрового развития, связи и массовых коммуникаций (возмещение льготы по ус. связи)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</si>
  <si>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</si>
  <si>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</si>
  <si>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</si>
  <si>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</si>
  <si>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</si>
  <si>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</si>
  <si>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</si>
  <si>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</si>
  <si>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Дотации (трансферты) на покрытие дефицита МБ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</si>
  <si>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</si>
  <si>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</si>
  <si>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</si>
  <si>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</si>
  <si>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</si>
  <si>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</si>
  <si>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</si>
  <si>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</si>
  <si>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Проведение выборов Президента ПМР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</si>
  <si>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</si>
  <si>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</si>
  <si>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</si>
  <si>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</si>
  <si>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</si>
  <si>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</si>
  <si>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Мероприятия по обнов. уч. фондов орг. общего образования</t>
  </si>
  <si>
    <t>Расходы на формирование зем.участков и сост.планов зем.уч.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</si>
  <si>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</si>
  <si>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</si>
  <si>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</si>
  <si>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</si>
  <si>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</si>
  <si>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</si>
  <si>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</si>
  <si>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</si>
  <si>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</si>
  <si>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</si>
  <si>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</si>
  <si>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</si>
  <si>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</si>
  <si>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</si>
  <si>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</si>
  <si>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</si>
  <si>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</si>
  <si>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</si>
  <si>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</si>
  <si>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</si>
  <si>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</si>
  <si>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</si>
  <si>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</si>
  <si>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</si>
  <si>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</si>
  <si>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</si>
  <si>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</si>
  <si>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</si>
  <si>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</si>
  <si>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</si>
  <si>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</si>
  <si>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</si>
  <si>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</si>
  <si>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</si>
  <si>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</si>
  <si>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</si>
  <si>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</si>
  <si>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</si>
  <si>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</si>
  <si>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</si>
  <si>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</si>
  <si>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</si>
  <si>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</si>
  <si>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</si>
  <si>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</si>
  <si>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</si>
  <si>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</si>
  <si>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</si>
  <si>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</si>
  <si>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</si>
  <si>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</si>
  <si>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</si>
  <si>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</si>
  <si>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</si>
  <si>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</si>
  <si>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</si>
  <si>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</si>
  <si>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</si>
  <si>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</si>
  <si>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</si>
  <si>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</si>
  <si>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</si>
  <si>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</si>
  <si>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</si>
  <si>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</si>
  <si>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</si>
  <si>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</si>
  <si>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</si>
  <si>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</si>
  <si>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</si>
  <si>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</si>
  <si>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</si>
  <si>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</si>
  <si>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Министерство с/х и природных ресурсов</t>
  </si>
  <si>
    <t>ПГУ им. Т. Г. Шевченко (Центр российского образования и науки)</t>
  </si>
  <si>
    <t>Мин-во с/х и прир.рес. (оросительные системы)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</si>
  <si>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</si>
  <si>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</si>
  <si>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</si>
  <si>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ГСКиИН ПМР "Центр национальных культур Приднестровья"</t>
  </si>
  <si>
    <t>Расходы на ремонт квартир инвалидам - защитникам ПМР</t>
  </si>
  <si>
    <t>Льготы отдельным категориям населения на ЖКУ</t>
  </si>
  <si>
    <t>МЭР (возмещение льготы на коммунальные услуги)</t>
  </si>
  <si>
    <t>ГС связи (возмещение льготы на услуги связи)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</si>
  <si>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</si>
  <si>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</si>
  <si>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</si>
  <si>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</si>
  <si>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</si>
  <si>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</si>
  <si>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</si>
  <si>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</si>
  <si>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1900</t>
  </si>
  <si>
    <t>ПОПОЛНЕНИЕ ГОСУДАРСТВЕННЫХ РЕЗЕРВОВ</t>
  </si>
  <si>
    <t>1903</t>
  </si>
  <si>
    <t>Фонд государственного резерва ПМР</t>
  </si>
  <si>
    <t>Финансовая помощь бюджетам др. уровней</t>
  </si>
  <si>
    <t xml:space="preserve">Погашение к/з по ГИС в сфере закупок      </t>
  </si>
  <si>
    <t>Мероприятия по развитию мин.-сырьевой базы и охраны недр</t>
  </si>
  <si>
    <t>"Обеспечение рабочими тетрадями уч.                                                 1-4-х  классов"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</si>
  <si>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</si>
  <si>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</si>
  <si>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</si>
  <si>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</si>
  <si>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оказ.плат.усл., театр</t>
  </si>
  <si>
    <t>Расходы от оказ.плат.усл.  (РКВЦ)</t>
  </si>
  <si>
    <t>Расходы от оказ. плат. усл. (ГУ "Архивы Приднестровья")</t>
  </si>
  <si>
    <t>ГП приватизации и расзгосударствления</t>
  </si>
  <si>
    <t>Программа обеспечения жильем детей-сирот</t>
  </si>
  <si>
    <t>ГЦП "Льготное кред. инвалидов общего заболевания, инвалидов по зрению на 2021-2023 гг."</t>
  </si>
  <si>
    <t>ГЦП "Профилактика вирусных гепатитов В и С в ПМР" 2021-2024 гг.</t>
  </si>
  <si>
    <t>ГЦП "Стратегия развития ПГУ                                                         им. Т. Г. Шевченко"</t>
  </si>
  <si>
    <t>ГЦП "Равные возможности" на 2019-2022 годы</t>
  </si>
  <si>
    <t>ГЦП "Сохран. недвижимых объектов культурного наследия"</t>
  </si>
  <si>
    <t>Субсидии  ГА г. Бендеры</t>
  </si>
  <si>
    <t>к Закону Приднестровской Молдавской Республики</t>
  </si>
  <si>
    <t>"О республиканском бюджете на 2021 год"</t>
  </si>
  <si>
    <t>Предельные  расходы республиканского бюджета на 2021 год</t>
  </si>
  <si>
    <t>(руб.)</t>
  </si>
  <si>
    <t>Расходы на цели  реализации решений по повышению доходов работников бюджетной сферы и пенсионеров</t>
  </si>
  <si>
    <t>Субсидирование социально значимых маршрутов</t>
  </si>
  <si>
    <t>Безвозмездная помощь РФ сельхозпроизводителям</t>
  </si>
  <si>
    <t>Резерв Дорожного фонда ПМР</t>
  </si>
  <si>
    <t>МЭР ПМР (территор.упр-я статистики)</t>
  </si>
  <si>
    <t>ГС экологического контроля и охраны окр. среды ПМР</t>
  </si>
  <si>
    <t>Министерство цифрового развития, связи и массовых коммуникаций (лицен. сбор)</t>
  </si>
  <si>
    <t>Действующая редакция</t>
  </si>
  <si>
    <t>Предлагаемая редакция</t>
  </si>
  <si>
    <t>отклонение</t>
  </si>
  <si>
    <t>Сравнительная таблица к Приложению №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</si>
</sst>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;\-#,##0;;@"/>
    <numFmt numFmtId="166" formatCode="#,###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60">
    <xf numFmtId="0" fontId="0" fillId="0" borderId="0" xfId="0"/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/>
    </xf>
    <xf numFmtId="166" fontId="7" fillId="3" borderId="8" xfId="0" applyNumberFormat="1" applyFont="1" applyFill="1" applyBorder="1"/>
    <xf numFmtId="0" fontId="7" fillId="0" borderId="0" xfId="0" applyFont="1"/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/>
    </xf>
    <xf numFmtId="166" fontId="7" fillId="0" borderId="8" xfId="0" applyNumberFormat="1" applyFont="1" applyBorder="1"/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6" fontId="5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0" fontId="7" fillId="0" borderId="1" xfId="0" applyFont="1" applyBorder="1"/>
    <xf numFmtId="165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66" fontId="3" fillId="2" borderId="2" xfId="0" applyNumberFormat="1" applyFont="1" applyFill="1" applyBorder="1" applyAlignment="1">
      <alignment vertical="center"/>
    </xf>
    <xf numFmtId="166" fontId="3" fillId="2" borderId="9" xfId="0" applyNumberFormat="1" applyFont="1" applyFill="1" applyBorder="1" applyAlignment="1">
      <alignment vertical="center"/>
    </xf>
    <xf numFmtId="3" fontId="7" fillId="0" borderId="0" xfId="0" applyNumberFormat="1" applyFont="1"/>
    <xf numFmtId="167" fontId="7" fillId="0" borderId="0" xfId="8" applyNumberFormat="1" applyFont="1"/>
    <xf numFmtId="167" fontId="7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6"/>
    <cellStyle name="Обычный 3" xfId="1"/>
    <cellStyle name="Обычный 3 2" xfId="5"/>
    <cellStyle name="Обычный 4" xfId="7"/>
    <cellStyle name="Обычный 5" xfId="4"/>
    <cellStyle name="Обычный 6" xfId="3"/>
    <cellStyle name="Финансовый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8"/>
  <sheetViews>
    <sheetView tabSelected="1" view="pageBreakPreview" zoomScaleNormal="100" zoomScaleSheetLayoutView="100" workbookViewId="0">
      <pane xSplit="5" ySplit="9" topLeftCell="F172" activePane="bottomRight" state="frozenSplit"/>
      <selection pane="topRight" activeCell="N1" sqref="N1"/>
      <selection pane="bottomLeft" activeCell="A12" sqref="A12"/>
      <selection pane="bottomRight" activeCell="G1" sqref="G1"/>
    </sheetView>
  </sheetViews>
  <sheetFormatPr defaultRowHeight="12.75" x14ac:dyDescent="0.2"/>
  <cols>
    <col min="1" max="1" width="5.5703125" style="13" bestFit="1" customWidth="1"/>
    <col min="2" max="2" width="6.28515625" style="13" customWidth="1"/>
    <col min="3" max="3" width="4.28515625" style="13" customWidth="1"/>
    <col min="4" max="4" width="71.5703125" style="13" customWidth="1"/>
    <col min="5" max="5" width="12.42578125" style="13" bestFit="1" customWidth="1"/>
    <col min="6" max="6" width="12.5703125" style="13" bestFit="1" customWidth="1"/>
    <col min="7" max="7" width="11.28515625" style="13" customWidth="1"/>
    <col min="8" max="8" width="6.42578125" style="13" bestFit="1" customWidth="1"/>
    <col min="9" max="9" width="35.5703125" style="13" customWidth="1"/>
    <col min="10" max="16384" width="9.140625" style="13"/>
  </cols>
  <sheetData>
    <row r="1" spans="1:7" s="48" customFormat="1" ht="11.25" x14ac:dyDescent="0.25">
      <c r="A1" s="45"/>
      <c r="B1" s="45"/>
      <c r="C1" s="45"/>
      <c r="D1" s="46"/>
      <c r="E1" s="47"/>
      <c r="G1" s="47" t="s">
        <v>446</v>
      </c>
    </row>
    <row r="2" spans="1:7" s="48" customFormat="1" ht="11.25" x14ac:dyDescent="0.25">
      <c r="A2" s="45"/>
      <c r="B2" s="45"/>
      <c r="C2" s="45"/>
      <c r="D2" s="46"/>
      <c r="E2" s="47"/>
      <c r="G2" s="47" t="s">
        <v>432</v>
      </c>
    </row>
    <row r="3" spans="1:7" s="48" customFormat="1" ht="11.25" x14ac:dyDescent="0.25">
      <c r="A3" s="45"/>
      <c r="B3" s="45"/>
      <c r="C3" s="45"/>
      <c r="D3" s="46"/>
      <c r="E3" s="47"/>
      <c r="G3" s="47" t="s">
        <v>433</v>
      </c>
    </row>
    <row r="4" spans="1:7" s="6" customFormat="1" x14ac:dyDescent="0.25">
      <c r="A4" s="4"/>
      <c r="B4" s="4"/>
      <c r="C4" s="4"/>
      <c r="D4" s="5"/>
      <c r="E4" s="7"/>
    </row>
    <row r="5" spans="1:7" s="6" customFormat="1" x14ac:dyDescent="0.25">
      <c r="A5" s="49" t="s">
        <v>434</v>
      </c>
      <c r="B5" s="49"/>
      <c r="C5" s="49"/>
      <c r="D5" s="49"/>
      <c r="E5" s="49"/>
      <c r="F5" s="49"/>
      <c r="G5" s="49"/>
    </row>
    <row r="6" spans="1:7" s="1" customFormat="1" ht="13.5" thickBot="1" x14ac:dyDescent="0.3">
      <c r="A6" s="2"/>
      <c r="B6" s="2"/>
      <c r="C6" s="2"/>
      <c r="E6" s="3"/>
      <c r="G6" s="3" t="s">
        <v>435</v>
      </c>
    </row>
    <row r="7" spans="1:7" s="1" customFormat="1" x14ac:dyDescent="0.25">
      <c r="A7" s="50" t="s">
        <v>3</v>
      </c>
      <c r="B7" s="51"/>
      <c r="C7" s="51" t="s">
        <v>7</v>
      </c>
      <c r="D7" s="53" t="s">
        <v>0</v>
      </c>
      <c r="E7" s="55" t="s">
        <v>443</v>
      </c>
      <c r="F7" s="55" t="s">
        <v>444</v>
      </c>
      <c r="G7" s="57" t="s">
        <v>445</v>
      </c>
    </row>
    <row r="8" spans="1:7" s="1" customFormat="1" x14ac:dyDescent="0.25">
      <c r="A8" s="59" t="s">
        <v>5</v>
      </c>
      <c r="B8" s="52" t="s">
        <v>6</v>
      </c>
      <c r="C8" s="52"/>
      <c r="D8" s="54"/>
      <c r="E8" s="56"/>
      <c r="F8" s="56"/>
      <c r="G8" s="58"/>
    </row>
    <row r="9" spans="1:7" s="1" customFormat="1" x14ac:dyDescent="0.25">
      <c r="A9" s="59"/>
      <c r="B9" s="52"/>
      <c r="C9" s="52"/>
      <c r="D9" s="54"/>
      <c r="E9" s="56"/>
      <c r="F9" s="56"/>
      <c r="G9" s="58"/>
    </row>
    <row r="10" spans="1:7" x14ac:dyDescent="0.2">
      <c r="A10" s="8" t="s">
        <v>8</v>
      </c>
      <c r="B10" s="9" t="s">
        <v>1</v>
      </c>
      <c r="C10" s="9" t="s">
        <v>1</v>
      </c>
      <c r="D10" s="10" t="s">
        <v>9</v>
      </c>
      <c r="E10" s="11">
        <f>SUM(E11+E13+E17+E35+E37+E43+E46)</f>
        <v>219936233</v>
      </c>
      <c r="F10" s="11">
        <f>SUM(F11+F13+F17+F35+F37+F43+F46)</f>
        <v>219936233</v>
      </c>
      <c r="G10" s="12">
        <f>F10-E10</f>
        <v>0</v>
      </c>
    </row>
    <row r="11" spans="1:7" x14ac:dyDescent="0.2">
      <c r="A11" s="14"/>
      <c r="B11" s="15" t="s">
        <v>10</v>
      </c>
      <c r="C11" s="15" t="s">
        <v>1</v>
      </c>
      <c r="D11" s="16" t="s">
        <v>11</v>
      </c>
      <c r="E11" s="17">
        <f>SUM(E12)</f>
        <v>26218266</v>
      </c>
      <c r="F11" s="17">
        <f>SUM(F12)</f>
        <v>26218266</v>
      </c>
      <c r="G11" s="18">
        <f t="shared" ref="G11:G74" si="0">F11-E11</f>
        <v>0</v>
      </c>
    </row>
    <row r="12" spans="1:7" x14ac:dyDescent="0.2">
      <c r="A12" s="19" t="s">
        <v>1</v>
      </c>
      <c r="B12" s="20" t="s">
        <v>1</v>
      </c>
      <c r="C12" s="20" t="s">
        <v>12</v>
      </c>
      <c r="D12" s="21" t="s">
        <v>13</v>
      </c>
      <c r="E12" s="17">
        <v>26218266</v>
      </c>
      <c r="F12" s="17">
        <v>26218266</v>
      </c>
      <c r="G12" s="18">
        <f t="shared" si="0"/>
        <v>0</v>
      </c>
    </row>
    <row r="13" spans="1:7" x14ac:dyDescent="0.2">
      <c r="A13" s="14"/>
      <c r="B13" s="15" t="s">
        <v>14</v>
      </c>
      <c r="C13" s="15" t="s">
        <v>1</v>
      </c>
      <c r="D13" s="16" t="s">
        <v>15</v>
      </c>
      <c r="E13" s="17">
        <f>SUM(E14:E16)</f>
        <v>40113907</v>
      </c>
      <c r="F13" s="17">
        <f>SUM(F14:F16)</f>
        <v>40113907</v>
      </c>
      <c r="G13" s="18">
        <f t="shared" si="0"/>
        <v>0</v>
      </c>
    </row>
    <row r="14" spans="1:7" x14ac:dyDescent="0.2">
      <c r="A14" s="19" t="s">
        <v>1</v>
      </c>
      <c r="B14" s="20" t="s">
        <v>1</v>
      </c>
      <c r="C14" s="20" t="s">
        <v>16</v>
      </c>
      <c r="D14" s="21" t="s">
        <v>17</v>
      </c>
      <c r="E14" s="22">
        <v>27907780</v>
      </c>
      <c r="F14" s="22">
        <v>27907780</v>
      </c>
      <c r="G14" s="18">
        <f t="shared" si="0"/>
        <v>0</v>
      </c>
    </row>
    <row r="15" spans="1:7" x14ac:dyDescent="0.2">
      <c r="A15" s="19" t="s">
        <v>1</v>
      </c>
      <c r="B15" s="20" t="s">
        <v>1</v>
      </c>
      <c r="C15" s="20" t="s">
        <v>18</v>
      </c>
      <c r="D15" s="21" t="s">
        <v>19</v>
      </c>
      <c r="E15" s="22">
        <v>10509198</v>
      </c>
      <c r="F15" s="22">
        <v>10509198</v>
      </c>
      <c r="G15" s="18">
        <f t="shared" si="0"/>
        <v>0</v>
      </c>
    </row>
    <row r="16" spans="1:7" x14ac:dyDescent="0.2">
      <c r="A16" s="19" t="s">
        <v>1</v>
      </c>
      <c r="B16" s="20" t="s">
        <v>1</v>
      </c>
      <c r="C16" s="20" t="s">
        <v>20</v>
      </c>
      <c r="D16" s="21" t="s">
        <v>21</v>
      </c>
      <c r="E16" s="22">
        <v>1696929</v>
      </c>
      <c r="F16" s="22">
        <v>1696929</v>
      </c>
      <c r="G16" s="18">
        <f t="shared" si="0"/>
        <v>0</v>
      </c>
    </row>
    <row r="17" spans="1:7" x14ac:dyDescent="0.2">
      <c r="A17" s="14"/>
      <c r="B17" s="15" t="s">
        <v>22</v>
      </c>
      <c r="C17" s="15" t="s">
        <v>1</v>
      </c>
      <c r="D17" s="16" t="s">
        <v>23</v>
      </c>
      <c r="E17" s="17">
        <f>SUM(E18:E34)</f>
        <v>88207312</v>
      </c>
      <c r="F17" s="17">
        <f>SUM(F18:F34)</f>
        <v>88207312</v>
      </c>
      <c r="G17" s="18">
        <f t="shared" si="0"/>
        <v>0</v>
      </c>
    </row>
    <row r="18" spans="1:7" x14ac:dyDescent="0.2">
      <c r="A18" s="19" t="s">
        <v>1</v>
      </c>
      <c r="B18" s="20" t="s">
        <v>1</v>
      </c>
      <c r="C18" s="20" t="s">
        <v>24</v>
      </c>
      <c r="D18" s="21" t="s">
        <v>25</v>
      </c>
      <c r="E18" s="22">
        <v>16360351</v>
      </c>
      <c r="F18" s="22">
        <v>16360351</v>
      </c>
      <c r="G18" s="18">
        <f t="shared" si="0"/>
        <v>0</v>
      </c>
    </row>
    <row r="19" spans="1:7" x14ac:dyDescent="0.2">
      <c r="A19" s="19" t="s">
        <v>1</v>
      </c>
      <c r="B19" s="20" t="s">
        <v>1</v>
      </c>
      <c r="C19" s="20" t="s">
        <v>26</v>
      </c>
      <c r="D19" s="21" t="s">
        <v>27</v>
      </c>
      <c r="E19" s="22">
        <v>6122484</v>
      </c>
      <c r="F19" s="22">
        <v>6122484</v>
      </c>
      <c r="G19" s="18">
        <f t="shared" si="0"/>
        <v>0</v>
      </c>
    </row>
    <row r="20" spans="1:7" x14ac:dyDescent="0.2">
      <c r="A20" s="19" t="s">
        <v>1</v>
      </c>
      <c r="B20" s="20" t="s">
        <v>1</v>
      </c>
      <c r="C20" s="20" t="s">
        <v>28</v>
      </c>
      <c r="D20" s="21" t="s">
        <v>29</v>
      </c>
      <c r="E20" s="22">
        <v>7053123</v>
      </c>
      <c r="F20" s="22">
        <v>7053123</v>
      </c>
      <c r="G20" s="18">
        <f t="shared" si="0"/>
        <v>0</v>
      </c>
    </row>
    <row r="21" spans="1:7" x14ac:dyDescent="0.2">
      <c r="A21" s="19" t="s">
        <v>1</v>
      </c>
      <c r="B21" s="20" t="s">
        <v>1</v>
      </c>
      <c r="C21" s="20" t="s">
        <v>30</v>
      </c>
      <c r="D21" s="21" t="s">
        <v>31</v>
      </c>
      <c r="E21" s="22">
        <v>5130418</v>
      </c>
      <c r="F21" s="22">
        <v>5130418</v>
      </c>
      <c r="G21" s="18">
        <f t="shared" si="0"/>
        <v>0</v>
      </c>
    </row>
    <row r="22" spans="1:7" x14ac:dyDescent="0.2">
      <c r="A22" s="19" t="s">
        <v>1</v>
      </c>
      <c r="B22" s="20" t="s">
        <v>1</v>
      </c>
      <c r="C22" s="20" t="s">
        <v>32</v>
      </c>
      <c r="D22" s="21" t="s">
        <v>33</v>
      </c>
      <c r="E22" s="22">
        <v>5690254</v>
      </c>
      <c r="F22" s="22">
        <v>5690254</v>
      </c>
      <c r="G22" s="18">
        <f t="shared" si="0"/>
        <v>0</v>
      </c>
    </row>
    <row r="23" spans="1:7" x14ac:dyDescent="0.2">
      <c r="A23" s="19" t="s">
        <v>1</v>
      </c>
      <c r="B23" s="20" t="s">
        <v>1</v>
      </c>
      <c r="C23" s="20" t="s">
        <v>34</v>
      </c>
      <c r="D23" s="21" t="s">
        <v>35</v>
      </c>
      <c r="E23" s="22">
        <v>7095744</v>
      </c>
      <c r="F23" s="22">
        <v>7095744</v>
      </c>
      <c r="G23" s="18">
        <f t="shared" si="0"/>
        <v>0</v>
      </c>
    </row>
    <row r="24" spans="1:7" x14ac:dyDescent="0.2">
      <c r="A24" s="19" t="s">
        <v>1</v>
      </c>
      <c r="B24" s="20" t="s">
        <v>1</v>
      </c>
      <c r="C24" s="20" t="s">
        <v>36</v>
      </c>
      <c r="D24" s="21" t="s">
        <v>37</v>
      </c>
      <c r="E24" s="22">
        <v>8831503</v>
      </c>
      <c r="F24" s="22">
        <v>8831503</v>
      </c>
      <c r="G24" s="18">
        <f t="shared" si="0"/>
        <v>0</v>
      </c>
    </row>
    <row r="25" spans="1:7" x14ac:dyDescent="0.2">
      <c r="A25" s="19" t="s">
        <v>1</v>
      </c>
      <c r="B25" s="20" t="s">
        <v>1</v>
      </c>
      <c r="C25" s="20" t="s">
        <v>38</v>
      </c>
      <c r="D25" s="21" t="s">
        <v>39</v>
      </c>
      <c r="E25" s="22">
        <v>1275978</v>
      </c>
      <c r="F25" s="22">
        <v>1275978</v>
      </c>
      <c r="G25" s="18">
        <f t="shared" si="0"/>
        <v>0</v>
      </c>
    </row>
    <row r="26" spans="1:7" x14ac:dyDescent="0.2">
      <c r="A26" s="19" t="s">
        <v>1</v>
      </c>
      <c r="B26" s="20" t="s">
        <v>1</v>
      </c>
      <c r="C26" s="20" t="s">
        <v>40</v>
      </c>
      <c r="D26" s="21" t="s">
        <v>41</v>
      </c>
      <c r="E26" s="22">
        <v>1483975</v>
      </c>
      <c r="F26" s="22">
        <v>1483975</v>
      </c>
      <c r="G26" s="18">
        <f t="shared" si="0"/>
        <v>0</v>
      </c>
    </row>
    <row r="27" spans="1:7" x14ac:dyDescent="0.2">
      <c r="A27" s="19" t="s">
        <v>1</v>
      </c>
      <c r="B27" s="20" t="s">
        <v>1</v>
      </c>
      <c r="C27" s="20" t="s">
        <v>42</v>
      </c>
      <c r="D27" s="21" t="s">
        <v>43</v>
      </c>
      <c r="E27" s="22">
        <v>158270</v>
      </c>
      <c r="F27" s="22">
        <v>158270</v>
      </c>
      <c r="G27" s="18">
        <f t="shared" si="0"/>
        <v>0</v>
      </c>
    </row>
    <row r="28" spans="1:7" x14ac:dyDescent="0.2">
      <c r="A28" s="19" t="s">
        <v>1</v>
      </c>
      <c r="B28" s="20" t="s">
        <v>1</v>
      </c>
      <c r="C28" s="20" t="s">
        <v>44</v>
      </c>
      <c r="D28" s="21" t="s">
        <v>45</v>
      </c>
      <c r="E28" s="22">
        <v>141959</v>
      </c>
      <c r="F28" s="22">
        <v>141959</v>
      </c>
      <c r="G28" s="18">
        <f t="shared" si="0"/>
        <v>0</v>
      </c>
    </row>
    <row r="29" spans="1:7" x14ac:dyDescent="0.2">
      <c r="A29" s="19" t="s">
        <v>1</v>
      </c>
      <c r="B29" s="20" t="s">
        <v>1</v>
      </c>
      <c r="C29" s="20" t="s">
        <v>46</v>
      </c>
      <c r="D29" s="21" t="s">
        <v>47</v>
      </c>
      <c r="E29" s="22">
        <v>2100094</v>
      </c>
      <c r="F29" s="22">
        <v>2100094</v>
      </c>
      <c r="G29" s="18">
        <f t="shared" si="0"/>
        <v>0</v>
      </c>
    </row>
    <row r="30" spans="1:7" x14ac:dyDescent="0.2">
      <c r="A30" s="19" t="s">
        <v>1</v>
      </c>
      <c r="B30" s="20" t="s">
        <v>1</v>
      </c>
      <c r="C30" s="20" t="s">
        <v>48</v>
      </c>
      <c r="D30" s="21" t="s">
        <v>441</v>
      </c>
      <c r="E30" s="22">
        <v>3925215</v>
      </c>
      <c r="F30" s="22">
        <v>3925215</v>
      </c>
      <c r="G30" s="18">
        <f t="shared" si="0"/>
        <v>0</v>
      </c>
    </row>
    <row r="31" spans="1:7" x14ac:dyDescent="0.2">
      <c r="A31" s="19" t="s">
        <v>1</v>
      </c>
      <c r="B31" s="20" t="s">
        <v>1</v>
      </c>
      <c r="C31" s="20" t="s">
        <v>49</v>
      </c>
      <c r="D31" s="21" t="s">
        <v>50</v>
      </c>
      <c r="E31" s="22">
        <v>1006501</v>
      </c>
      <c r="F31" s="22">
        <v>1006501</v>
      </c>
      <c r="G31" s="18">
        <f t="shared" si="0"/>
        <v>0</v>
      </c>
    </row>
    <row r="32" spans="1:7" x14ac:dyDescent="0.2">
      <c r="A32" s="19" t="s">
        <v>1</v>
      </c>
      <c r="B32" s="20" t="s">
        <v>1</v>
      </c>
      <c r="C32" s="20" t="s">
        <v>51</v>
      </c>
      <c r="D32" s="21" t="s">
        <v>52</v>
      </c>
      <c r="E32" s="22">
        <v>14880049</v>
      </c>
      <c r="F32" s="22">
        <v>14880049</v>
      </c>
      <c r="G32" s="18">
        <f t="shared" si="0"/>
        <v>0</v>
      </c>
    </row>
    <row r="33" spans="1:7" x14ac:dyDescent="0.2">
      <c r="A33" s="19" t="s">
        <v>1</v>
      </c>
      <c r="B33" s="20" t="s">
        <v>1</v>
      </c>
      <c r="C33" s="20" t="s">
        <v>53</v>
      </c>
      <c r="D33" s="21" t="s">
        <v>54</v>
      </c>
      <c r="E33" s="22">
        <v>1270595</v>
      </c>
      <c r="F33" s="22">
        <v>1270595</v>
      </c>
      <c r="G33" s="18">
        <f t="shared" si="0"/>
        <v>0</v>
      </c>
    </row>
    <row r="34" spans="1:7" x14ac:dyDescent="0.2">
      <c r="A34" s="19" t="s">
        <v>1</v>
      </c>
      <c r="B34" s="20" t="s">
        <v>1</v>
      </c>
      <c r="C34" s="20" t="s">
        <v>55</v>
      </c>
      <c r="D34" s="21" t="s">
        <v>56</v>
      </c>
      <c r="E34" s="22">
        <v>5680799</v>
      </c>
      <c r="F34" s="22">
        <v>5680799</v>
      </c>
      <c r="G34" s="18">
        <f t="shared" si="0"/>
        <v>0</v>
      </c>
    </row>
    <row r="35" spans="1:7" x14ac:dyDescent="0.2">
      <c r="A35" s="14"/>
      <c r="B35" s="15" t="s">
        <v>57</v>
      </c>
      <c r="C35" s="15" t="s">
        <v>1</v>
      </c>
      <c r="D35" s="16" t="s">
        <v>58</v>
      </c>
      <c r="E35" s="17">
        <f>SUM(E36)</f>
        <v>31057811</v>
      </c>
      <c r="F35" s="17">
        <f>SUM(F36)</f>
        <v>31057811</v>
      </c>
      <c r="G35" s="18">
        <f t="shared" si="0"/>
        <v>0</v>
      </c>
    </row>
    <row r="36" spans="1:7" x14ac:dyDescent="0.2">
      <c r="A36" s="19" t="s">
        <v>1</v>
      </c>
      <c r="B36" s="20" t="s">
        <v>1</v>
      </c>
      <c r="C36" s="20" t="s">
        <v>51</v>
      </c>
      <c r="D36" s="21" t="s">
        <v>59</v>
      </c>
      <c r="E36" s="17">
        <v>31057811</v>
      </c>
      <c r="F36" s="17">
        <v>31057811</v>
      </c>
      <c r="G36" s="18">
        <f t="shared" si="0"/>
        <v>0</v>
      </c>
    </row>
    <row r="37" spans="1:7" x14ac:dyDescent="0.2">
      <c r="A37" s="14"/>
      <c r="B37" s="15" t="s">
        <v>60</v>
      </c>
      <c r="C37" s="15" t="s">
        <v>1</v>
      </c>
      <c r="D37" s="16" t="s">
        <v>61</v>
      </c>
      <c r="E37" s="17">
        <f t="shared" ref="E37:F37" si="1">SUM(E38:E42)</f>
        <v>20840348</v>
      </c>
      <c r="F37" s="17">
        <f t="shared" si="1"/>
        <v>20840348</v>
      </c>
      <c r="G37" s="18">
        <f t="shared" si="0"/>
        <v>0</v>
      </c>
    </row>
    <row r="38" spans="1:7" x14ac:dyDescent="0.2">
      <c r="A38" s="19" t="s">
        <v>1</v>
      </c>
      <c r="B38" s="20" t="s">
        <v>1</v>
      </c>
      <c r="C38" s="20" t="s">
        <v>24</v>
      </c>
      <c r="D38" s="21" t="s">
        <v>383</v>
      </c>
      <c r="E38" s="22">
        <v>2164934</v>
      </c>
      <c r="F38" s="22">
        <v>2164934</v>
      </c>
      <c r="G38" s="18">
        <f t="shared" si="0"/>
        <v>0</v>
      </c>
    </row>
    <row r="39" spans="1:7" x14ac:dyDescent="0.2">
      <c r="A39" s="19" t="s">
        <v>1</v>
      </c>
      <c r="B39" s="20" t="s">
        <v>1</v>
      </c>
      <c r="C39" s="20" t="s">
        <v>24</v>
      </c>
      <c r="D39" s="21" t="s">
        <v>384</v>
      </c>
      <c r="E39" s="22">
        <v>2681265</v>
      </c>
      <c r="F39" s="22">
        <v>2681265</v>
      </c>
      <c r="G39" s="18">
        <f t="shared" si="0"/>
        <v>0</v>
      </c>
    </row>
    <row r="40" spans="1:7" x14ac:dyDescent="0.2">
      <c r="A40" s="19" t="s">
        <v>1</v>
      </c>
      <c r="B40" s="20" t="s">
        <v>1</v>
      </c>
      <c r="C40" s="20" t="s">
        <v>24</v>
      </c>
      <c r="D40" s="21" t="s">
        <v>385</v>
      </c>
      <c r="E40" s="22">
        <v>1378031</v>
      </c>
      <c r="F40" s="22">
        <v>1378031</v>
      </c>
      <c r="G40" s="18">
        <f t="shared" si="0"/>
        <v>0</v>
      </c>
    </row>
    <row r="41" spans="1:7" x14ac:dyDescent="0.2">
      <c r="A41" s="19" t="s">
        <v>1</v>
      </c>
      <c r="B41" s="20" t="s">
        <v>1</v>
      </c>
      <c r="C41" s="20" t="s">
        <v>32</v>
      </c>
      <c r="D41" s="21" t="s">
        <v>62</v>
      </c>
      <c r="E41" s="22">
        <v>9242961</v>
      </c>
      <c r="F41" s="22">
        <v>9242961</v>
      </c>
      <c r="G41" s="18">
        <f t="shared" si="0"/>
        <v>0</v>
      </c>
    </row>
    <row r="42" spans="1:7" x14ac:dyDescent="0.2">
      <c r="A42" s="19" t="s">
        <v>1</v>
      </c>
      <c r="B42" s="20" t="s">
        <v>1</v>
      </c>
      <c r="C42" s="20" t="s">
        <v>36</v>
      </c>
      <c r="D42" s="21" t="s">
        <v>63</v>
      </c>
      <c r="E42" s="22">
        <v>5373157</v>
      </c>
      <c r="F42" s="22">
        <v>5373157</v>
      </c>
      <c r="G42" s="18">
        <f t="shared" si="0"/>
        <v>0</v>
      </c>
    </row>
    <row r="43" spans="1:7" x14ac:dyDescent="0.2">
      <c r="A43" s="14"/>
      <c r="B43" s="15" t="s">
        <v>64</v>
      </c>
      <c r="C43" s="15" t="s">
        <v>1</v>
      </c>
      <c r="D43" s="16" t="s">
        <v>65</v>
      </c>
      <c r="E43" s="17">
        <f>SUM(E44:E45)</f>
        <v>3255341</v>
      </c>
      <c r="F43" s="17">
        <f>SUM(F44:F45)</f>
        <v>3255341</v>
      </c>
      <c r="G43" s="18">
        <f t="shared" si="0"/>
        <v>0</v>
      </c>
    </row>
    <row r="44" spans="1:7" x14ac:dyDescent="0.2">
      <c r="A44" s="19" t="s">
        <v>1</v>
      </c>
      <c r="B44" s="20" t="s">
        <v>1</v>
      </c>
      <c r="C44" s="20" t="s">
        <v>24</v>
      </c>
      <c r="D44" s="21" t="s">
        <v>440</v>
      </c>
      <c r="E44" s="22">
        <v>1591262</v>
      </c>
      <c r="F44" s="22">
        <v>1591262</v>
      </c>
      <c r="G44" s="18">
        <f t="shared" si="0"/>
        <v>0</v>
      </c>
    </row>
    <row r="45" spans="1:7" x14ac:dyDescent="0.2">
      <c r="A45" s="19" t="s">
        <v>1</v>
      </c>
      <c r="B45" s="20" t="s">
        <v>1</v>
      </c>
      <c r="C45" s="20" t="s">
        <v>53</v>
      </c>
      <c r="D45" s="21" t="s">
        <v>66</v>
      </c>
      <c r="E45" s="22">
        <v>1664079</v>
      </c>
      <c r="F45" s="22">
        <v>1664079</v>
      </c>
      <c r="G45" s="18">
        <f t="shared" si="0"/>
        <v>0</v>
      </c>
    </row>
    <row r="46" spans="1:7" x14ac:dyDescent="0.2">
      <c r="A46" s="14"/>
      <c r="B46" s="15" t="s">
        <v>67</v>
      </c>
      <c r="C46" s="15" t="s">
        <v>1</v>
      </c>
      <c r="D46" s="16" t="s">
        <v>68</v>
      </c>
      <c r="E46" s="17">
        <f t="shared" ref="E46:F46" si="2">SUM(E47)</f>
        <v>10243248</v>
      </c>
      <c r="F46" s="17">
        <f t="shared" si="2"/>
        <v>10243248</v>
      </c>
      <c r="G46" s="18">
        <f t="shared" si="0"/>
        <v>0</v>
      </c>
    </row>
    <row r="47" spans="1:7" x14ac:dyDescent="0.2">
      <c r="A47" s="19" t="s">
        <v>1</v>
      </c>
      <c r="B47" s="20" t="s">
        <v>1</v>
      </c>
      <c r="C47" s="20" t="s">
        <v>69</v>
      </c>
      <c r="D47" s="21" t="s">
        <v>70</v>
      </c>
      <c r="E47" s="22">
        <v>10243248</v>
      </c>
      <c r="F47" s="22">
        <v>10243248</v>
      </c>
      <c r="G47" s="18">
        <f t="shared" si="0"/>
        <v>0</v>
      </c>
    </row>
    <row r="48" spans="1:7" x14ac:dyDescent="0.2">
      <c r="A48" s="8" t="s">
        <v>71</v>
      </c>
      <c r="B48" s="9" t="s">
        <v>1</v>
      </c>
      <c r="C48" s="9" t="s">
        <v>1</v>
      </c>
      <c r="D48" s="10" t="s">
        <v>72</v>
      </c>
      <c r="E48" s="11">
        <f>SUM(E49+E51+E53+E55+E57)</f>
        <v>50174938</v>
      </c>
      <c r="F48" s="11">
        <f>SUM(F49+F51+F53+F55+F57)</f>
        <v>50174938</v>
      </c>
      <c r="G48" s="12">
        <f t="shared" si="0"/>
        <v>0</v>
      </c>
    </row>
    <row r="49" spans="1:7" x14ac:dyDescent="0.2">
      <c r="A49" s="14"/>
      <c r="B49" s="15" t="s">
        <v>73</v>
      </c>
      <c r="C49" s="15" t="s">
        <v>1</v>
      </c>
      <c r="D49" s="16" t="s">
        <v>74</v>
      </c>
      <c r="E49" s="17">
        <f t="shared" ref="E49:F49" si="3">SUM(E50)</f>
        <v>4245966</v>
      </c>
      <c r="F49" s="17">
        <f t="shared" si="3"/>
        <v>4245966</v>
      </c>
      <c r="G49" s="18">
        <f t="shared" si="0"/>
        <v>0</v>
      </c>
    </row>
    <row r="50" spans="1:7" x14ac:dyDescent="0.2">
      <c r="A50" s="19"/>
      <c r="B50" s="20" t="s">
        <v>1</v>
      </c>
      <c r="C50" s="20" t="s">
        <v>75</v>
      </c>
      <c r="D50" s="21" t="s">
        <v>76</v>
      </c>
      <c r="E50" s="22">
        <v>4245966</v>
      </c>
      <c r="F50" s="22">
        <v>4245966</v>
      </c>
      <c r="G50" s="18">
        <f t="shared" si="0"/>
        <v>0</v>
      </c>
    </row>
    <row r="51" spans="1:7" x14ac:dyDescent="0.2">
      <c r="A51" s="14"/>
      <c r="B51" s="15" t="s">
        <v>77</v>
      </c>
      <c r="C51" s="15" t="s">
        <v>1</v>
      </c>
      <c r="D51" s="16" t="s">
        <v>78</v>
      </c>
      <c r="E51" s="17">
        <f t="shared" ref="E51:F51" si="4">SUM(E52)</f>
        <v>13094293</v>
      </c>
      <c r="F51" s="17">
        <f t="shared" si="4"/>
        <v>13094293</v>
      </c>
      <c r="G51" s="18">
        <f t="shared" si="0"/>
        <v>0</v>
      </c>
    </row>
    <row r="52" spans="1:7" x14ac:dyDescent="0.2">
      <c r="A52" s="19"/>
      <c r="B52" s="20" t="s">
        <v>1</v>
      </c>
      <c r="C52" s="20" t="s">
        <v>79</v>
      </c>
      <c r="D52" s="21" t="s">
        <v>80</v>
      </c>
      <c r="E52" s="22">
        <v>13094293</v>
      </c>
      <c r="F52" s="22">
        <v>13094293</v>
      </c>
      <c r="G52" s="18">
        <f t="shared" si="0"/>
        <v>0</v>
      </c>
    </row>
    <row r="53" spans="1:7" x14ac:dyDescent="0.2">
      <c r="A53" s="14"/>
      <c r="B53" s="15" t="s">
        <v>81</v>
      </c>
      <c r="C53" s="15" t="s">
        <v>1</v>
      </c>
      <c r="D53" s="16" t="s">
        <v>82</v>
      </c>
      <c r="E53" s="17">
        <f t="shared" ref="E53:F53" si="5">SUM(E54)</f>
        <v>26003212</v>
      </c>
      <c r="F53" s="17">
        <f t="shared" si="5"/>
        <v>26003212</v>
      </c>
      <c r="G53" s="18">
        <f t="shared" si="0"/>
        <v>0</v>
      </c>
    </row>
    <row r="54" spans="1:7" x14ac:dyDescent="0.2">
      <c r="A54" s="19"/>
      <c r="B54" s="20" t="s">
        <v>1</v>
      </c>
      <c r="C54" s="20" t="s">
        <v>83</v>
      </c>
      <c r="D54" s="21" t="s">
        <v>84</v>
      </c>
      <c r="E54" s="22">
        <v>26003212</v>
      </c>
      <c r="F54" s="22">
        <v>26003212</v>
      </c>
      <c r="G54" s="18">
        <f t="shared" si="0"/>
        <v>0</v>
      </c>
    </row>
    <row r="55" spans="1:7" x14ac:dyDescent="0.2">
      <c r="A55" s="14"/>
      <c r="B55" s="15" t="s">
        <v>85</v>
      </c>
      <c r="C55" s="15" t="s">
        <v>1</v>
      </c>
      <c r="D55" s="16" t="s">
        <v>86</v>
      </c>
      <c r="E55" s="17">
        <f t="shared" ref="E55:F55" si="6">SUM(E56)</f>
        <v>6307228</v>
      </c>
      <c r="F55" s="17">
        <f t="shared" si="6"/>
        <v>6307228</v>
      </c>
      <c r="G55" s="18">
        <f t="shared" si="0"/>
        <v>0</v>
      </c>
    </row>
    <row r="56" spans="1:7" x14ac:dyDescent="0.2">
      <c r="A56" s="19"/>
      <c r="B56" s="20" t="s">
        <v>1</v>
      </c>
      <c r="C56" s="20" t="s">
        <v>87</v>
      </c>
      <c r="D56" s="21" t="s">
        <v>88</v>
      </c>
      <c r="E56" s="22">
        <v>6307228</v>
      </c>
      <c r="F56" s="22">
        <v>6307228</v>
      </c>
      <c r="G56" s="18">
        <f t="shared" si="0"/>
        <v>0</v>
      </c>
    </row>
    <row r="57" spans="1:7" x14ac:dyDescent="0.2">
      <c r="A57" s="14"/>
      <c r="B57" s="15" t="s">
        <v>89</v>
      </c>
      <c r="C57" s="15" t="s">
        <v>1</v>
      </c>
      <c r="D57" s="16" t="s">
        <v>90</v>
      </c>
      <c r="E57" s="17">
        <f t="shared" ref="E57:F57" si="7">SUM(E58)</f>
        <v>524239</v>
      </c>
      <c r="F57" s="17">
        <f t="shared" si="7"/>
        <v>524239</v>
      </c>
      <c r="G57" s="18">
        <f t="shared" si="0"/>
        <v>0</v>
      </c>
    </row>
    <row r="58" spans="1:7" x14ac:dyDescent="0.2">
      <c r="A58" s="19" t="s">
        <v>1</v>
      </c>
      <c r="B58" s="20" t="s">
        <v>1</v>
      </c>
      <c r="C58" s="20" t="s">
        <v>83</v>
      </c>
      <c r="D58" s="21" t="s">
        <v>91</v>
      </c>
      <c r="E58" s="22">
        <v>524239</v>
      </c>
      <c r="F58" s="22">
        <v>524239</v>
      </c>
      <c r="G58" s="18">
        <f t="shared" si="0"/>
        <v>0</v>
      </c>
    </row>
    <row r="59" spans="1:7" x14ac:dyDescent="0.2">
      <c r="A59" s="8" t="s">
        <v>92</v>
      </c>
      <c r="B59" s="9" t="s">
        <v>1</v>
      </c>
      <c r="C59" s="9" t="s">
        <v>1</v>
      </c>
      <c r="D59" s="10" t="s">
        <v>93</v>
      </c>
      <c r="E59" s="11">
        <f>SUM(E60+E62)</f>
        <v>4729294</v>
      </c>
      <c r="F59" s="11">
        <f>SUM(F60+F62)</f>
        <v>4729294</v>
      </c>
      <c r="G59" s="12">
        <f t="shared" si="0"/>
        <v>0</v>
      </c>
    </row>
    <row r="60" spans="1:7" x14ac:dyDescent="0.2">
      <c r="A60" s="14"/>
      <c r="B60" s="15" t="s">
        <v>94</v>
      </c>
      <c r="C60" s="15" t="s">
        <v>1</v>
      </c>
      <c r="D60" s="16" t="s">
        <v>95</v>
      </c>
      <c r="E60" s="17">
        <f t="shared" ref="E60:F60" si="8">SUM(E61)</f>
        <v>3979294</v>
      </c>
      <c r="F60" s="17">
        <f t="shared" si="8"/>
        <v>3979294</v>
      </c>
      <c r="G60" s="18">
        <f t="shared" si="0"/>
        <v>0</v>
      </c>
    </row>
    <row r="61" spans="1:7" x14ac:dyDescent="0.2">
      <c r="A61" s="19"/>
      <c r="B61" s="20" t="s">
        <v>1</v>
      </c>
      <c r="C61" s="20" t="s">
        <v>34</v>
      </c>
      <c r="D61" s="21" t="s">
        <v>96</v>
      </c>
      <c r="E61" s="22">
        <v>3979294</v>
      </c>
      <c r="F61" s="22">
        <v>3979294</v>
      </c>
      <c r="G61" s="18">
        <f t="shared" si="0"/>
        <v>0</v>
      </c>
    </row>
    <row r="62" spans="1:7" x14ac:dyDescent="0.2">
      <c r="A62" s="14"/>
      <c r="B62" s="15" t="s">
        <v>97</v>
      </c>
      <c r="C62" s="15" t="s">
        <v>1</v>
      </c>
      <c r="D62" s="16" t="s">
        <v>98</v>
      </c>
      <c r="E62" s="17">
        <f t="shared" ref="E62:F62" si="9">SUM(E63)</f>
        <v>750000</v>
      </c>
      <c r="F62" s="17">
        <f t="shared" si="9"/>
        <v>750000</v>
      </c>
      <c r="G62" s="18">
        <f t="shared" si="0"/>
        <v>0</v>
      </c>
    </row>
    <row r="63" spans="1:7" x14ac:dyDescent="0.2">
      <c r="A63" s="19" t="s">
        <v>1</v>
      </c>
      <c r="B63" s="20" t="s">
        <v>1</v>
      </c>
      <c r="C63" s="20" t="s">
        <v>24</v>
      </c>
      <c r="D63" s="21" t="s">
        <v>386</v>
      </c>
      <c r="E63" s="22">
        <v>750000</v>
      </c>
      <c r="F63" s="22">
        <v>750000</v>
      </c>
      <c r="G63" s="18">
        <f t="shared" si="0"/>
        <v>0</v>
      </c>
    </row>
    <row r="64" spans="1:7" x14ac:dyDescent="0.2">
      <c r="A64" s="8" t="s">
        <v>99</v>
      </c>
      <c r="B64" s="9" t="s">
        <v>1</v>
      </c>
      <c r="C64" s="9" t="s">
        <v>1</v>
      </c>
      <c r="D64" s="10" t="s">
        <v>100</v>
      </c>
      <c r="E64" s="11">
        <f t="shared" ref="E64:F64" si="10">SUM(E65+E67)</f>
        <v>233092289</v>
      </c>
      <c r="F64" s="11">
        <f t="shared" si="10"/>
        <v>233092289</v>
      </c>
      <c r="G64" s="12">
        <f t="shared" si="0"/>
        <v>0</v>
      </c>
    </row>
    <row r="65" spans="1:7" x14ac:dyDescent="0.2">
      <c r="A65" s="14"/>
      <c r="B65" s="15" t="s">
        <v>101</v>
      </c>
      <c r="C65" s="15" t="s">
        <v>1</v>
      </c>
      <c r="D65" s="16" t="s">
        <v>102</v>
      </c>
      <c r="E65" s="17">
        <f t="shared" ref="E65:F65" si="11">SUM(E66)</f>
        <v>194337428</v>
      </c>
      <c r="F65" s="17">
        <f t="shared" si="11"/>
        <v>194337428</v>
      </c>
      <c r="G65" s="18">
        <f t="shared" si="0"/>
        <v>0</v>
      </c>
    </row>
    <row r="66" spans="1:7" x14ac:dyDescent="0.2">
      <c r="A66" s="19"/>
      <c r="B66" s="20" t="s">
        <v>1</v>
      </c>
      <c r="C66" s="20" t="s">
        <v>103</v>
      </c>
      <c r="D66" s="21" t="s">
        <v>104</v>
      </c>
      <c r="E66" s="22">
        <v>194337428</v>
      </c>
      <c r="F66" s="22">
        <v>194337428</v>
      </c>
      <c r="G66" s="18">
        <f t="shared" si="0"/>
        <v>0</v>
      </c>
    </row>
    <row r="67" spans="1:7" x14ac:dyDescent="0.2">
      <c r="A67" s="14"/>
      <c r="B67" s="15" t="s">
        <v>105</v>
      </c>
      <c r="C67" s="15" t="s">
        <v>1</v>
      </c>
      <c r="D67" s="16" t="s">
        <v>106</v>
      </c>
      <c r="E67" s="17">
        <f t="shared" ref="E67:F67" si="12">SUM(E68)</f>
        <v>38754861</v>
      </c>
      <c r="F67" s="17">
        <f t="shared" si="12"/>
        <v>38754861</v>
      </c>
      <c r="G67" s="18">
        <f t="shared" si="0"/>
        <v>0</v>
      </c>
    </row>
    <row r="68" spans="1:7" x14ac:dyDescent="0.2">
      <c r="A68" s="19" t="s">
        <v>1</v>
      </c>
      <c r="B68" s="20" t="s">
        <v>1</v>
      </c>
      <c r="C68" s="20" t="s">
        <v>103</v>
      </c>
      <c r="D68" s="21" t="s">
        <v>106</v>
      </c>
      <c r="E68" s="22">
        <v>38754861</v>
      </c>
      <c r="F68" s="22">
        <v>38754861</v>
      </c>
      <c r="G68" s="18">
        <f t="shared" si="0"/>
        <v>0</v>
      </c>
    </row>
    <row r="69" spans="1:7" ht="25.5" x14ac:dyDescent="0.2">
      <c r="A69" s="8" t="s">
        <v>107</v>
      </c>
      <c r="B69" s="9" t="s">
        <v>1</v>
      </c>
      <c r="C69" s="9" t="s">
        <v>1</v>
      </c>
      <c r="D69" s="10" t="s">
        <v>108</v>
      </c>
      <c r="E69" s="11">
        <f>SUM(E70+E72+E75+E77+E79+E81+E85+E83)</f>
        <v>658082931</v>
      </c>
      <c r="F69" s="11">
        <f>SUM(F70+F72+F75+F77+F79+F81+F85+F83)</f>
        <v>658082931</v>
      </c>
      <c r="G69" s="12">
        <f t="shared" si="0"/>
        <v>0</v>
      </c>
    </row>
    <row r="70" spans="1:7" x14ac:dyDescent="0.2">
      <c r="A70" s="14"/>
      <c r="B70" s="15" t="s">
        <v>109</v>
      </c>
      <c r="C70" s="15" t="s">
        <v>1</v>
      </c>
      <c r="D70" s="16" t="s">
        <v>110</v>
      </c>
      <c r="E70" s="17">
        <f t="shared" ref="E70:F70" si="13">SUM(E71)</f>
        <v>291956531</v>
      </c>
      <c r="F70" s="17">
        <f t="shared" si="13"/>
        <v>291956531</v>
      </c>
      <c r="G70" s="18">
        <f t="shared" si="0"/>
        <v>0</v>
      </c>
    </row>
    <row r="71" spans="1:7" x14ac:dyDescent="0.2">
      <c r="A71" s="19"/>
      <c r="B71" s="20" t="s">
        <v>1</v>
      </c>
      <c r="C71" s="20" t="s">
        <v>111</v>
      </c>
      <c r="D71" s="21" t="s">
        <v>112</v>
      </c>
      <c r="E71" s="22">
        <v>291956531</v>
      </c>
      <c r="F71" s="22">
        <v>291956531</v>
      </c>
      <c r="G71" s="18">
        <f t="shared" si="0"/>
        <v>0</v>
      </c>
    </row>
    <row r="72" spans="1:7" x14ac:dyDescent="0.2">
      <c r="A72" s="14"/>
      <c r="B72" s="15" t="s">
        <v>113</v>
      </c>
      <c r="C72" s="15" t="s">
        <v>1</v>
      </c>
      <c r="D72" s="16" t="s">
        <v>387</v>
      </c>
      <c r="E72" s="17">
        <f>SUM(E73:E74)</f>
        <v>104895979</v>
      </c>
      <c r="F72" s="17">
        <f>SUM(F73:F74)</f>
        <v>104895979</v>
      </c>
      <c r="G72" s="18">
        <f t="shared" si="0"/>
        <v>0</v>
      </c>
    </row>
    <row r="73" spans="1:7" x14ac:dyDescent="0.2">
      <c r="A73" s="19"/>
      <c r="B73" s="20" t="s">
        <v>1</v>
      </c>
      <c r="C73" s="20" t="s">
        <v>114</v>
      </c>
      <c r="D73" s="21" t="s">
        <v>115</v>
      </c>
      <c r="E73" s="22">
        <v>5854735</v>
      </c>
      <c r="F73" s="22">
        <v>5854735</v>
      </c>
      <c r="G73" s="18">
        <f t="shared" si="0"/>
        <v>0</v>
      </c>
    </row>
    <row r="74" spans="1:7" x14ac:dyDescent="0.2">
      <c r="A74" s="19"/>
      <c r="B74" s="20" t="s">
        <v>1</v>
      </c>
      <c r="C74" s="20" t="s">
        <v>116</v>
      </c>
      <c r="D74" s="21" t="s">
        <v>117</v>
      </c>
      <c r="E74" s="22">
        <v>99041244</v>
      </c>
      <c r="F74" s="22">
        <v>99041244</v>
      </c>
      <c r="G74" s="18">
        <f t="shared" si="0"/>
        <v>0</v>
      </c>
    </row>
    <row r="75" spans="1:7" x14ac:dyDescent="0.2">
      <c r="A75" s="14"/>
      <c r="B75" s="15" t="s">
        <v>118</v>
      </c>
      <c r="C75" s="15" t="s">
        <v>1</v>
      </c>
      <c r="D75" s="16" t="s">
        <v>119</v>
      </c>
      <c r="E75" s="17">
        <f t="shared" ref="E75:F75" si="14">SUM(E76)</f>
        <v>106909398</v>
      </c>
      <c r="F75" s="17">
        <f t="shared" si="14"/>
        <v>106909398</v>
      </c>
      <c r="G75" s="18">
        <f t="shared" ref="G75:G138" si="15">F75-E75</f>
        <v>0</v>
      </c>
    </row>
    <row r="76" spans="1:7" x14ac:dyDescent="0.2">
      <c r="A76" s="19"/>
      <c r="B76" s="20" t="s">
        <v>1</v>
      </c>
      <c r="C76" s="20" t="s">
        <v>120</v>
      </c>
      <c r="D76" s="21" t="s">
        <v>121</v>
      </c>
      <c r="E76" s="22">
        <v>106909398</v>
      </c>
      <c r="F76" s="22">
        <v>106909398</v>
      </c>
      <c r="G76" s="18">
        <f t="shared" si="15"/>
        <v>0</v>
      </c>
    </row>
    <row r="77" spans="1:7" x14ac:dyDescent="0.2">
      <c r="A77" s="14"/>
      <c r="B77" s="15" t="s">
        <v>122</v>
      </c>
      <c r="C77" s="15" t="s">
        <v>1</v>
      </c>
      <c r="D77" s="16" t="s">
        <v>123</v>
      </c>
      <c r="E77" s="17">
        <f t="shared" ref="E77:F77" si="16">SUM(E78)</f>
        <v>20528932</v>
      </c>
      <c r="F77" s="17">
        <f t="shared" si="16"/>
        <v>20528932</v>
      </c>
      <c r="G77" s="18">
        <f t="shared" si="15"/>
        <v>0</v>
      </c>
    </row>
    <row r="78" spans="1:7" x14ac:dyDescent="0.2">
      <c r="A78" s="19"/>
      <c r="B78" s="20" t="s">
        <v>1</v>
      </c>
      <c r="C78" s="20" t="s">
        <v>124</v>
      </c>
      <c r="D78" s="21" t="s">
        <v>125</v>
      </c>
      <c r="E78" s="22">
        <v>20528932</v>
      </c>
      <c r="F78" s="22">
        <v>20528932</v>
      </c>
      <c r="G78" s="18">
        <f t="shared" si="15"/>
        <v>0</v>
      </c>
    </row>
    <row r="79" spans="1:7" x14ac:dyDescent="0.2">
      <c r="A79" s="14"/>
      <c r="B79" s="15" t="s">
        <v>122</v>
      </c>
      <c r="C79" s="15" t="s">
        <v>1</v>
      </c>
      <c r="D79" s="16" t="s">
        <v>126</v>
      </c>
      <c r="E79" s="17">
        <f t="shared" ref="E79:F79" si="17">SUM(E80)</f>
        <v>28419234</v>
      </c>
      <c r="F79" s="17">
        <f t="shared" si="17"/>
        <v>28419234</v>
      </c>
      <c r="G79" s="18">
        <f t="shared" si="15"/>
        <v>0</v>
      </c>
    </row>
    <row r="80" spans="1:7" x14ac:dyDescent="0.2">
      <c r="A80" s="19"/>
      <c r="B80" s="20" t="s">
        <v>1</v>
      </c>
      <c r="C80" s="20" t="s">
        <v>127</v>
      </c>
      <c r="D80" s="21" t="s">
        <v>128</v>
      </c>
      <c r="E80" s="22">
        <v>28419234</v>
      </c>
      <c r="F80" s="22">
        <v>28419234</v>
      </c>
      <c r="G80" s="18">
        <f t="shared" si="15"/>
        <v>0</v>
      </c>
    </row>
    <row r="81" spans="1:7" x14ac:dyDescent="0.2">
      <c r="A81" s="14"/>
      <c r="B81" s="15" t="s">
        <v>129</v>
      </c>
      <c r="C81" s="15" t="s">
        <v>1</v>
      </c>
      <c r="D81" s="16" t="s">
        <v>130</v>
      </c>
      <c r="E81" s="17">
        <f t="shared" ref="E81:F83" si="18">SUM(E82)</f>
        <v>7037498</v>
      </c>
      <c r="F81" s="17">
        <f t="shared" si="18"/>
        <v>7037498</v>
      </c>
      <c r="G81" s="18">
        <f t="shared" si="15"/>
        <v>0</v>
      </c>
    </row>
    <row r="82" spans="1:7" x14ac:dyDescent="0.2">
      <c r="A82" s="19" t="s">
        <v>1</v>
      </c>
      <c r="B82" s="20" t="s">
        <v>1</v>
      </c>
      <c r="C82" s="20" t="s">
        <v>131</v>
      </c>
      <c r="D82" s="21" t="s">
        <v>132</v>
      </c>
      <c r="E82" s="22">
        <v>7037498</v>
      </c>
      <c r="F82" s="22">
        <v>7037498</v>
      </c>
      <c r="G82" s="18">
        <f t="shared" si="15"/>
        <v>0</v>
      </c>
    </row>
    <row r="83" spans="1:7" x14ac:dyDescent="0.2">
      <c r="A83" s="14"/>
      <c r="B83" s="15" t="s">
        <v>133</v>
      </c>
      <c r="C83" s="15" t="s">
        <v>1</v>
      </c>
      <c r="D83" s="23" t="s">
        <v>388</v>
      </c>
      <c r="E83" s="17">
        <f t="shared" si="18"/>
        <v>70266817</v>
      </c>
      <c r="F83" s="17">
        <f t="shared" si="18"/>
        <v>70266817</v>
      </c>
      <c r="G83" s="18">
        <f t="shared" si="15"/>
        <v>0</v>
      </c>
    </row>
    <row r="84" spans="1:7" x14ac:dyDescent="0.2">
      <c r="A84" s="19"/>
      <c r="B84" s="20" t="s">
        <v>1</v>
      </c>
      <c r="C84" s="20" t="s">
        <v>134</v>
      </c>
      <c r="D84" s="24" t="s">
        <v>135</v>
      </c>
      <c r="E84" s="22">
        <v>70266817</v>
      </c>
      <c r="F84" s="22">
        <v>70266817</v>
      </c>
      <c r="G84" s="18">
        <f t="shared" si="15"/>
        <v>0</v>
      </c>
    </row>
    <row r="85" spans="1:7" x14ac:dyDescent="0.2">
      <c r="A85" s="14"/>
      <c r="B85" s="15" t="s">
        <v>136</v>
      </c>
      <c r="C85" s="15" t="s">
        <v>1</v>
      </c>
      <c r="D85" s="16" t="s">
        <v>137</v>
      </c>
      <c r="E85" s="17">
        <f t="shared" ref="E85:F85" si="19">SUM(E86)</f>
        <v>28068542</v>
      </c>
      <c r="F85" s="17">
        <f t="shared" si="19"/>
        <v>28068542</v>
      </c>
      <c r="G85" s="18">
        <f t="shared" si="15"/>
        <v>0</v>
      </c>
    </row>
    <row r="86" spans="1:7" x14ac:dyDescent="0.2">
      <c r="A86" s="19" t="s">
        <v>1</v>
      </c>
      <c r="B86" s="20" t="s">
        <v>1</v>
      </c>
      <c r="C86" s="20" t="s">
        <v>138</v>
      </c>
      <c r="D86" s="21" t="s">
        <v>139</v>
      </c>
      <c r="E86" s="22">
        <v>28068542</v>
      </c>
      <c r="F86" s="22">
        <v>28068542</v>
      </c>
      <c r="G86" s="18">
        <f t="shared" si="15"/>
        <v>0</v>
      </c>
    </row>
    <row r="87" spans="1:7" x14ac:dyDescent="0.2">
      <c r="A87" s="8" t="s">
        <v>140</v>
      </c>
      <c r="B87" s="9" t="s">
        <v>1</v>
      </c>
      <c r="C87" s="9" t="s">
        <v>1</v>
      </c>
      <c r="D87" s="10" t="s">
        <v>141</v>
      </c>
      <c r="E87" s="11">
        <f>SUM(E88+E91)</f>
        <v>18650503</v>
      </c>
      <c r="F87" s="11">
        <f>SUM(F88+F91)</f>
        <v>18650503</v>
      </c>
      <c r="G87" s="12">
        <f t="shared" si="15"/>
        <v>0</v>
      </c>
    </row>
    <row r="88" spans="1:7" x14ac:dyDescent="0.2">
      <c r="A88" s="14"/>
      <c r="B88" s="15" t="s">
        <v>142</v>
      </c>
      <c r="C88" s="15" t="s">
        <v>1</v>
      </c>
      <c r="D88" s="16" t="s">
        <v>143</v>
      </c>
      <c r="E88" s="17">
        <f t="shared" ref="E88:F88" si="20">SUM(E89:E90)</f>
        <v>10794198</v>
      </c>
      <c r="F88" s="17">
        <f t="shared" si="20"/>
        <v>10794198</v>
      </c>
      <c r="G88" s="18">
        <f t="shared" si="15"/>
        <v>0</v>
      </c>
    </row>
    <row r="89" spans="1:7" x14ac:dyDescent="0.2">
      <c r="A89" s="19"/>
      <c r="B89" s="20" t="s">
        <v>1</v>
      </c>
      <c r="C89" s="20" t="s">
        <v>36</v>
      </c>
      <c r="D89" s="21" t="s">
        <v>144</v>
      </c>
      <c r="E89" s="22">
        <v>8725045</v>
      </c>
      <c r="F89" s="22">
        <v>8725045</v>
      </c>
      <c r="G89" s="18">
        <f t="shared" si="15"/>
        <v>0</v>
      </c>
    </row>
    <row r="90" spans="1:7" x14ac:dyDescent="0.2">
      <c r="A90" s="19"/>
      <c r="B90" s="20" t="s">
        <v>1</v>
      </c>
      <c r="C90" s="20" t="s">
        <v>48</v>
      </c>
      <c r="D90" s="21" t="s">
        <v>145</v>
      </c>
      <c r="E90" s="22">
        <v>2069153</v>
      </c>
      <c r="F90" s="22">
        <v>2069153</v>
      </c>
      <c r="G90" s="18">
        <f t="shared" si="15"/>
        <v>0</v>
      </c>
    </row>
    <row r="91" spans="1:7" x14ac:dyDescent="0.2">
      <c r="A91" s="14"/>
      <c r="B91" s="15" t="s">
        <v>146</v>
      </c>
      <c r="C91" s="15" t="s">
        <v>1</v>
      </c>
      <c r="D91" s="16" t="s">
        <v>147</v>
      </c>
      <c r="E91" s="17">
        <f t="shared" ref="E91:F91" si="21">SUM(E92:E98)</f>
        <v>7856305</v>
      </c>
      <c r="F91" s="17">
        <f t="shared" si="21"/>
        <v>7856305</v>
      </c>
      <c r="G91" s="18">
        <f t="shared" si="15"/>
        <v>0</v>
      </c>
    </row>
    <row r="92" spans="1:7" x14ac:dyDescent="0.2">
      <c r="A92" s="19" t="s">
        <v>1</v>
      </c>
      <c r="B92" s="20" t="s">
        <v>1</v>
      </c>
      <c r="C92" s="20" t="s">
        <v>28</v>
      </c>
      <c r="D92" s="21" t="s">
        <v>389</v>
      </c>
      <c r="E92" s="22">
        <v>888235</v>
      </c>
      <c r="F92" s="22">
        <v>888235</v>
      </c>
      <c r="G92" s="18">
        <f t="shared" si="15"/>
        <v>0</v>
      </c>
    </row>
    <row r="93" spans="1:7" x14ac:dyDescent="0.2">
      <c r="A93" s="19" t="s">
        <v>1</v>
      </c>
      <c r="B93" s="20" t="s">
        <v>1</v>
      </c>
      <c r="C93" s="20" t="s">
        <v>30</v>
      </c>
      <c r="D93" s="21" t="s">
        <v>148</v>
      </c>
      <c r="E93" s="22">
        <v>4339170</v>
      </c>
      <c r="F93" s="22">
        <v>4339170</v>
      </c>
      <c r="G93" s="18">
        <f t="shared" si="15"/>
        <v>0</v>
      </c>
    </row>
    <row r="94" spans="1:7" x14ac:dyDescent="0.2">
      <c r="A94" s="19" t="s">
        <v>1</v>
      </c>
      <c r="B94" s="20" t="s">
        <v>1</v>
      </c>
      <c r="C94" s="20" t="s">
        <v>32</v>
      </c>
      <c r="D94" s="21" t="s">
        <v>149</v>
      </c>
      <c r="E94" s="22">
        <v>178080</v>
      </c>
      <c r="F94" s="22">
        <v>178080</v>
      </c>
      <c r="G94" s="18">
        <f t="shared" si="15"/>
        <v>0</v>
      </c>
    </row>
    <row r="95" spans="1:7" x14ac:dyDescent="0.2">
      <c r="A95" s="19" t="s">
        <v>1</v>
      </c>
      <c r="B95" s="20" t="s">
        <v>1</v>
      </c>
      <c r="C95" s="20" t="s">
        <v>120</v>
      </c>
      <c r="D95" s="21" t="s">
        <v>121</v>
      </c>
      <c r="E95" s="22">
        <v>705501</v>
      </c>
      <c r="F95" s="22">
        <v>705501</v>
      </c>
      <c r="G95" s="18">
        <f t="shared" si="15"/>
        <v>0</v>
      </c>
    </row>
    <row r="96" spans="1:7" x14ac:dyDescent="0.2">
      <c r="A96" s="19" t="s">
        <v>1</v>
      </c>
      <c r="B96" s="20" t="s">
        <v>1</v>
      </c>
      <c r="C96" s="20" t="s">
        <v>36</v>
      </c>
      <c r="D96" s="21" t="s">
        <v>390</v>
      </c>
      <c r="E96" s="22">
        <v>1246123</v>
      </c>
      <c r="F96" s="22">
        <v>1246123</v>
      </c>
      <c r="G96" s="18">
        <f t="shared" si="15"/>
        <v>0</v>
      </c>
    </row>
    <row r="97" spans="1:7" x14ac:dyDescent="0.2">
      <c r="A97" s="19" t="s">
        <v>1</v>
      </c>
      <c r="B97" s="20" t="s">
        <v>1</v>
      </c>
      <c r="C97" s="20" t="s">
        <v>150</v>
      </c>
      <c r="D97" s="21" t="s">
        <v>391</v>
      </c>
      <c r="E97" s="22">
        <v>356305</v>
      </c>
      <c r="F97" s="22">
        <v>356305</v>
      </c>
      <c r="G97" s="18">
        <f t="shared" si="15"/>
        <v>0</v>
      </c>
    </row>
    <row r="98" spans="1:7" x14ac:dyDescent="0.2">
      <c r="A98" s="19" t="s">
        <v>1</v>
      </c>
      <c r="B98" s="20" t="s">
        <v>1</v>
      </c>
      <c r="C98" s="20" t="s">
        <v>138</v>
      </c>
      <c r="D98" s="21" t="s">
        <v>151</v>
      </c>
      <c r="E98" s="22">
        <v>142891</v>
      </c>
      <c r="F98" s="22">
        <v>142891</v>
      </c>
      <c r="G98" s="18">
        <f t="shared" si="15"/>
        <v>0</v>
      </c>
    </row>
    <row r="99" spans="1:7" x14ac:dyDescent="0.2">
      <c r="A99" s="8" t="s">
        <v>152</v>
      </c>
      <c r="B99" s="9" t="s">
        <v>1</v>
      </c>
      <c r="C99" s="9" t="s">
        <v>1</v>
      </c>
      <c r="D99" s="10" t="s">
        <v>153</v>
      </c>
      <c r="E99" s="11">
        <f>SUM(E100)</f>
        <v>191860863</v>
      </c>
      <c r="F99" s="11">
        <f>SUM(F100)</f>
        <v>191860863</v>
      </c>
      <c r="G99" s="12">
        <f t="shared" si="15"/>
        <v>0</v>
      </c>
    </row>
    <row r="100" spans="1:7" x14ac:dyDescent="0.2">
      <c r="A100" s="14"/>
      <c r="B100" s="15" t="s">
        <v>154</v>
      </c>
      <c r="C100" s="15" t="s">
        <v>1</v>
      </c>
      <c r="D100" s="16" t="s">
        <v>155</v>
      </c>
      <c r="E100" s="17">
        <f>SUM(E101)</f>
        <v>191860863</v>
      </c>
      <c r="F100" s="17">
        <f>SUM(F101)</f>
        <v>191860863</v>
      </c>
      <c r="G100" s="18">
        <f t="shared" si="15"/>
        <v>0</v>
      </c>
    </row>
    <row r="101" spans="1:7" x14ac:dyDescent="0.2">
      <c r="A101" s="19" t="s">
        <v>1</v>
      </c>
      <c r="B101" s="20" t="s">
        <v>1</v>
      </c>
      <c r="C101" s="20" t="s">
        <v>24</v>
      </c>
      <c r="D101" s="21" t="s">
        <v>156</v>
      </c>
      <c r="E101" s="22">
        <v>191860863</v>
      </c>
      <c r="F101" s="22">
        <v>191860863</v>
      </c>
      <c r="G101" s="18">
        <f t="shared" si="15"/>
        <v>0</v>
      </c>
    </row>
    <row r="102" spans="1:7" x14ac:dyDescent="0.2">
      <c r="A102" s="8" t="s">
        <v>157</v>
      </c>
      <c r="B102" s="9" t="s">
        <v>1</v>
      </c>
      <c r="C102" s="9" t="s">
        <v>1</v>
      </c>
      <c r="D102" s="10" t="s">
        <v>158</v>
      </c>
      <c r="E102" s="11">
        <f t="shared" ref="E102:F102" si="22">SUM(E103)</f>
        <v>6416033</v>
      </c>
      <c r="F102" s="11">
        <f t="shared" si="22"/>
        <v>6416033</v>
      </c>
      <c r="G102" s="12">
        <f t="shared" si="15"/>
        <v>0</v>
      </c>
    </row>
    <row r="103" spans="1:7" x14ac:dyDescent="0.2">
      <c r="A103" s="14"/>
      <c r="B103" s="15" t="s">
        <v>159</v>
      </c>
      <c r="C103" s="15" t="s">
        <v>1</v>
      </c>
      <c r="D103" s="16" t="s">
        <v>160</v>
      </c>
      <c r="E103" s="17">
        <f>SUM(E104:E105)</f>
        <v>6416033</v>
      </c>
      <c r="F103" s="17">
        <f>SUM(F104:F105)</f>
        <v>6416033</v>
      </c>
      <c r="G103" s="18">
        <f t="shared" si="15"/>
        <v>0</v>
      </c>
    </row>
    <row r="104" spans="1:7" x14ac:dyDescent="0.2">
      <c r="A104" s="19" t="s">
        <v>1</v>
      </c>
      <c r="B104" s="20" t="s">
        <v>1</v>
      </c>
      <c r="C104" s="20" t="s">
        <v>36</v>
      </c>
      <c r="D104" s="21" t="s">
        <v>392</v>
      </c>
      <c r="E104" s="22">
        <v>225759</v>
      </c>
      <c r="F104" s="22">
        <v>225759</v>
      </c>
      <c r="G104" s="18">
        <f t="shared" si="15"/>
        <v>0</v>
      </c>
    </row>
    <row r="105" spans="1:7" x14ac:dyDescent="0.2">
      <c r="A105" s="19" t="s">
        <v>1</v>
      </c>
      <c r="B105" s="20" t="s">
        <v>1</v>
      </c>
      <c r="C105" s="20" t="s">
        <v>36</v>
      </c>
      <c r="D105" s="21" t="s">
        <v>161</v>
      </c>
      <c r="E105" s="22">
        <v>6190274</v>
      </c>
      <c r="F105" s="22">
        <v>6190274</v>
      </c>
      <c r="G105" s="18">
        <f t="shared" si="15"/>
        <v>0</v>
      </c>
    </row>
    <row r="106" spans="1:7" ht="25.5" x14ac:dyDescent="0.2">
      <c r="A106" s="8" t="s">
        <v>162</v>
      </c>
      <c r="B106" s="9" t="s">
        <v>1</v>
      </c>
      <c r="C106" s="9" t="s">
        <v>1</v>
      </c>
      <c r="D106" s="10" t="s">
        <v>163</v>
      </c>
      <c r="E106" s="11">
        <f>SUM(E107+E109)</f>
        <v>13548184</v>
      </c>
      <c r="F106" s="11">
        <f>SUM(F107+F109)</f>
        <v>13548184</v>
      </c>
      <c r="G106" s="12">
        <f t="shared" si="15"/>
        <v>0</v>
      </c>
    </row>
    <row r="107" spans="1:7" x14ac:dyDescent="0.2">
      <c r="A107" s="14"/>
      <c r="B107" s="15" t="s">
        <v>164</v>
      </c>
      <c r="C107" s="15" t="s">
        <v>1</v>
      </c>
      <c r="D107" s="16" t="s">
        <v>165</v>
      </c>
      <c r="E107" s="17">
        <f>SUM(E108)</f>
        <v>8642083</v>
      </c>
      <c r="F107" s="17">
        <f>SUM(F108)</f>
        <v>8642083</v>
      </c>
      <c r="G107" s="18">
        <f t="shared" si="15"/>
        <v>0</v>
      </c>
    </row>
    <row r="108" spans="1:7" x14ac:dyDescent="0.2">
      <c r="A108" s="19"/>
      <c r="B108" s="20" t="s">
        <v>1</v>
      </c>
      <c r="C108" s="20" t="s">
        <v>36</v>
      </c>
      <c r="D108" s="21" t="s">
        <v>393</v>
      </c>
      <c r="E108" s="22">
        <v>8642083</v>
      </c>
      <c r="F108" s="22">
        <v>8642083</v>
      </c>
      <c r="G108" s="18">
        <f t="shared" si="15"/>
        <v>0</v>
      </c>
    </row>
    <row r="109" spans="1:7" x14ac:dyDescent="0.2">
      <c r="A109" s="14"/>
      <c r="B109" s="15" t="s">
        <v>166</v>
      </c>
      <c r="C109" s="15" t="s">
        <v>1</v>
      </c>
      <c r="D109" s="16" t="s">
        <v>167</v>
      </c>
      <c r="E109" s="17">
        <f t="shared" ref="E109:F109" si="23">SUM(E110)</f>
        <v>4906101</v>
      </c>
      <c r="F109" s="17">
        <f t="shared" si="23"/>
        <v>4906101</v>
      </c>
      <c r="G109" s="18">
        <f t="shared" si="15"/>
        <v>0</v>
      </c>
    </row>
    <row r="110" spans="1:7" x14ac:dyDescent="0.2">
      <c r="A110" s="19" t="s">
        <v>1</v>
      </c>
      <c r="B110" s="20" t="s">
        <v>1</v>
      </c>
      <c r="C110" s="20" t="s">
        <v>36</v>
      </c>
      <c r="D110" s="21" t="s">
        <v>168</v>
      </c>
      <c r="E110" s="22">
        <v>4906101</v>
      </c>
      <c r="F110" s="22">
        <v>4906101</v>
      </c>
      <c r="G110" s="18">
        <f t="shared" si="15"/>
        <v>0</v>
      </c>
    </row>
    <row r="111" spans="1:7" x14ac:dyDescent="0.2">
      <c r="A111" s="8" t="s">
        <v>169</v>
      </c>
      <c r="B111" s="9" t="s">
        <v>1</v>
      </c>
      <c r="C111" s="9" t="s">
        <v>1</v>
      </c>
      <c r="D111" s="10" t="s">
        <v>170</v>
      </c>
      <c r="E111" s="11">
        <f t="shared" ref="E111:F111" si="24">SUM(E112+E115+E118+E120)</f>
        <v>30981536</v>
      </c>
      <c r="F111" s="11">
        <f t="shared" si="24"/>
        <v>30981536</v>
      </c>
      <c r="G111" s="12">
        <f t="shared" si="15"/>
        <v>0</v>
      </c>
    </row>
    <row r="112" spans="1:7" x14ac:dyDescent="0.2">
      <c r="A112" s="14"/>
      <c r="B112" s="15" t="s">
        <v>171</v>
      </c>
      <c r="C112" s="15" t="s">
        <v>1</v>
      </c>
      <c r="D112" s="16" t="s">
        <v>172</v>
      </c>
      <c r="E112" s="17">
        <f>SUM(E113:E114)</f>
        <v>4213175</v>
      </c>
      <c r="F112" s="17">
        <f>SUM(F113:F114)</f>
        <v>4213175</v>
      </c>
      <c r="G112" s="18">
        <f t="shared" si="15"/>
        <v>0</v>
      </c>
    </row>
    <row r="113" spans="1:7" x14ac:dyDescent="0.2">
      <c r="A113" s="19"/>
      <c r="B113" s="20" t="s">
        <v>1</v>
      </c>
      <c r="C113" s="20" t="s">
        <v>24</v>
      </c>
      <c r="D113" s="21" t="s">
        <v>173</v>
      </c>
      <c r="E113" s="22">
        <v>3635190</v>
      </c>
      <c r="F113" s="22">
        <v>3635190</v>
      </c>
      <c r="G113" s="18">
        <f t="shared" si="15"/>
        <v>0</v>
      </c>
    </row>
    <row r="114" spans="1:7" x14ac:dyDescent="0.2">
      <c r="A114" s="19"/>
      <c r="B114" s="20" t="s">
        <v>1</v>
      </c>
      <c r="C114" s="20" t="s">
        <v>24</v>
      </c>
      <c r="D114" s="21" t="s">
        <v>437</v>
      </c>
      <c r="E114" s="22">
        <v>577985</v>
      </c>
      <c r="F114" s="22">
        <v>577985</v>
      </c>
      <c r="G114" s="18">
        <f t="shared" si="15"/>
        <v>0</v>
      </c>
    </row>
    <row r="115" spans="1:7" x14ac:dyDescent="0.2">
      <c r="A115" s="14"/>
      <c r="B115" s="15" t="s">
        <v>174</v>
      </c>
      <c r="C115" s="15" t="s">
        <v>1</v>
      </c>
      <c r="D115" s="16" t="s">
        <v>175</v>
      </c>
      <c r="E115" s="17">
        <f>SUM(E116:E117)</f>
        <v>20229102</v>
      </c>
      <c r="F115" s="17">
        <f>SUM(F116:F117)</f>
        <v>20229102</v>
      </c>
      <c r="G115" s="18">
        <f t="shared" si="15"/>
        <v>0</v>
      </c>
    </row>
    <row r="116" spans="1:7" x14ac:dyDescent="0.2">
      <c r="A116" s="19"/>
      <c r="B116" s="20" t="s">
        <v>1</v>
      </c>
      <c r="C116" s="20" t="s">
        <v>44</v>
      </c>
      <c r="D116" s="21" t="s">
        <v>176</v>
      </c>
      <c r="E116" s="22">
        <v>1652481</v>
      </c>
      <c r="F116" s="22">
        <v>1652481</v>
      </c>
      <c r="G116" s="18">
        <f t="shared" si="15"/>
        <v>0</v>
      </c>
    </row>
    <row r="117" spans="1:7" x14ac:dyDescent="0.2">
      <c r="A117" s="19"/>
      <c r="B117" s="20"/>
      <c r="C117" s="20" t="s">
        <v>55</v>
      </c>
      <c r="D117" s="25" t="s">
        <v>177</v>
      </c>
      <c r="E117" s="22">
        <v>18576621</v>
      </c>
      <c r="F117" s="22">
        <v>18576621</v>
      </c>
      <c r="G117" s="18">
        <f t="shared" si="15"/>
        <v>0</v>
      </c>
    </row>
    <row r="118" spans="1:7" x14ac:dyDescent="0.2">
      <c r="A118" s="14"/>
      <c r="B118" s="15" t="s">
        <v>178</v>
      </c>
      <c r="C118" s="15" t="s">
        <v>1</v>
      </c>
      <c r="D118" s="16" t="s">
        <v>179</v>
      </c>
      <c r="E118" s="17">
        <f t="shared" ref="E118:F118" si="25">SUM(E119)</f>
        <v>5035516</v>
      </c>
      <c r="F118" s="17">
        <f t="shared" si="25"/>
        <v>5035516</v>
      </c>
      <c r="G118" s="18">
        <f t="shared" si="15"/>
        <v>0</v>
      </c>
    </row>
    <row r="119" spans="1:7" x14ac:dyDescent="0.2">
      <c r="A119" s="19"/>
      <c r="B119" s="20" t="s">
        <v>1</v>
      </c>
      <c r="C119" s="20" t="s">
        <v>69</v>
      </c>
      <c r="D119" s="21" t="s">
        <v>180</v>
      </c>
      <c r="E119" s="22">
        <v>5035516</v>
      </c>
      <c r="F119" s="22">
        <v>5035516</v>
      </c>
      <c r="G119" s="18">
        <f t="shared" si="15"/>
        <v>0</v>
      </c>
    </row>
    <row r="120" spans="1:7" x14ac:dyDescent="0.2">
      <c r="A120" s="14"/>
      <c r="B120" s="15" t="s">
        <v>181</v>
      </c>
      <c r="C120" s="15" t="s">
        <v>1</v>
      </c>
      <c r="D120" s="16" t="s">
        <v>182</v>
      </c>
      <c r="E120" s="17">
        <f>SUM(E121:E122)</f>
        <v>1503743</v>
      </c>
      <c r="F120" s="17">
        <f>SUM(F121:F122)</f>
        <v>1503743</v>
      </c>
      <c r="G120" s="18">
        <f t="shared" si="15"/>
        <v>0</v>
      </c>
    </row>
    <row r="121" spans="1:7" x14ac:dyDescent="0.2">
      <c r="A121" s="14"/>
      <c r="B121" s="15"/>
      <c r="C121" s="20" t="s">
        <v>44</v>
      </c>
      <c r="D121" s="21" t="s">
        <v>183</v>
      </c>
      <c r="E121" s="17"/>
      <c r="F121" s="17"/>
      <c r="G121" s="18">
        <f t="shared" si="15"/>
        <v>0</v>
      </c>
    </row>
    <row r="122" spans="1:7" x14ac:dyDescent="0.2">
      <c r="A122" s="19" t="s">
        <v>1</v>
      </c>
      <c r="B122" s="20" t="s">
        <v>1</v>
      </c>
      <c r="C122" s="20" t="s">
        <v>55</v>
      </c>
      <c r="D122" s="21" t="s">
        <v>442</v>
      </c>
      <c r="E122" s="22">
        <v>1503743</v>
      </c>
      <c r="F122" s="22">
        <v>1503743</v>
      </c>
      <c r="G122" s="18">
        <f t="shared" si="15"/>
        <v>0</v>
      </c>
    </row>
    <row r="123" spans="1:7" x14ac:dyDescent="0.2">
      <c r="A123" s="8" t="s">
        <v>184</v>
      </c>
      <c r="B123" s="9" t="s">
        <v>1</v>
      </c>
      <c r="C123" s="9" t="s">
        <v>1</v>
      </c>
      <c r="D123" s="10" t="s">
        <v>185</v>
      </c>
      <c r="E123" s="11">
        <f>SUM(E124+E128+E132+E136+E138+E140)</f>
        <v>319098333</v>
      </c>
      <c r="F123" s="11">
        <f>SUM(F124+F128+F132+F136+F138+F140)</f>
        <v>319098333</v>
      </c>
      <c r="G123" s="12">
        <f t="shared" si="15"/>
        <v>0</v>
      </c>
    </row>
    <row r="124" spans="1:7" x14ac:dyDescent="0.2">
      <c r="A124" s="14"/>
      <c r="B124" s="15" t="s">
        <v>186</v>
      </c>
      <c r="C124" s="15" t="s">
        <v>1</v>
      </c>
      <c r="D124" s="16" t="s">
        <v>187</v>
      </c>
      <c r="E124" s="17">
        <f>SUM(E125:E127)</f>
        <v>65290809</v>
      </c>
      <c r="F124" s="17">
        <f>SUM(F125:F127)</f>
        <v>65290809</v>
      </c>
      <c r="G124" s="18">
        <f t="shared" si="15"/>
        <v>0</v>
      </c>
    </row>
    <row r="125" spans="1:7" x14ac:dyDescent="0.2">
      <c r="A125" s="19"/>
      <c r="B125" s="20" t="s">
        <v>1</v>
      </c>
      <c r="C125" s="20" t="s">
        <v>26</v>
      </c>
      <c r="D125" s="21" t="s">
        <v>188</v>
      </c>
      <c r="E125" s="22">
        <v>21157736</v>
      </c>
      <c r="F125" s="22">
        <v>21157736</v>
      </c>
      <c r="G125" s="18">
        <f t="shared" si="15"/>
        <v>0</v>
      </c>
    </row>
    <row r="126" spans="1:7" x14ac:dyDescent="0.2">
      <c r="A126" s="19"/>
      <c r="B126" s="20" t="s">
        <v>1</v>
      </c>
      <c r="C126" s="20" t="s">
        <v>26</v>
      </c>
      <c r="D126" s="21" t="s">
        <v>189</v>
      </c>
      <c r="E126" s="22">
        <v>35155934</v>
      </c>
      <c r="F126" s="22">
        <v>35155934</v>
      </c>
      <c r="G126" s="18">
        <f t="shared" si="15"/>
        <v>0</v>
      </c>
    </row>
    <row r="127" spans="1:7" x14ac:dyDescent="0.2">
      <c r="A127" s="19"/>
      <c r="B127" s="20" t="s">
        <v>1</v>
      </c>
      <c r="C127" s="20" t="s">
        <v>30</v>
      </c>
      <c r="D127" s="21" t="s">
        <v>190</v>
      </c>
      <c r="E127" s="22">
        <v>8977139</v>
      </c>
      <c r="F127" s="22">
        <v>8977139</v>
      </c>
      <c r="G127" s="18">
        <f t="shared" si="15"/>
        <v>0</v>
      </c>
    </row>
    <row r="128" spans="1:7" x14ac:dyDescent="0.2">
      <c r="A128" s="14"/>
      <c r="B128" s="15" t="s">
        <v>191</v>
      </c>
      <c r="C128" s="15" t="s">
        <v>1</v>
      </c>
      <c r="D128" s="16" t="s">
        <v>192</v>
      </c>
      <c r="E128" s="17">
        <f>SUM(E129:E131)</f>
        <v>116287208</v>
      </c>
      <c r="F128" s="17">
        <f>SUM(F129:F131)</f>
        <v>116287208</v>
      </c>
      <c r="G128" s="18">
        <f t="shared" si="15"/>
        <v>0</v>
      </c>
    </row>
    <row r="129" spans="1:7" x14ac:dyDescent="0.2">
      <c r="A129" s="19"/>
      <c r="B129" s="20" t="s">
        <v>1</v>
      </c>
      <c r="C129" s="20" t="s">
        <v>28</v>
      </c>
      <c r="D129" s="21" t="s">
        <v>193</v>
      </c>
      <c r="E129" s="22">
        <v>14744509</v>
      </c>
      <c r="F129" s="22">
        <v>14744509</v>
      </c>
      <c r="G129" s="18">
        <f t="shared" si="15"/>
        <v>0</v>
      </c>
    </row>
    <row r="130" spans="1:7" x14ac:dyDescent="0.2">
      <c r="A130" s="19"/>
      <c r="B130" s="20" t="s">
        <v>1</v>
      </c>
      <c r="C130" s="20" t="s">
        <v>30</v>
      </c>
      <c r="D130" s="21" t="s">
        <v>194</v>
      </c>
      <c r="E130" s="22">
        <v>88007094</v>
      </c>
      <c r="F130" s="22">
        <v>88007094</v>
      </c>
      <c r="G130" s="18">
        <f t="shared" si="15"/>
        <v>0</v>
      </c>
    </row>
    <row r="131" spans="1:7" x14ac:dyDescent="0.2">
      <c r="A131" s="19"/>
      <c r="B131" s="20" t="s">
        <v>1</v>
      </c>
      <c r="C131" s="20" t="s">
        <v>38</v>
      </c>
      <c r="D131" s="21" t="s">
        <v>394</v>
      </c>
      <c r="E131" s="22">
        <f>13564109-181504+153000</f>
        <v>13535605</v>
      </c>
      <c r="F131" s="22">
        <f>13564109-181504+153000</f>
        <v>13535605</v>
      </c>
      <c r="G131" s="18">
        <f t="shared" si="15"/>
        <v>0</v>
      </c>
    </row>
    <row r="132" spans="1:7" x14ac:dyDescent="0.2">
      <c r="A132" s="14"/>
      <c r="B132" s="15" t="s">
        <v>195</v>
      </c>
      <c r="C132" s="15" t="s">
        <v>1</v>
      </c>
      <c r="D132" s="16" t="s">
        <v>196</v>
      </c>
      <c r="E132" s="17">
        <f t="shared" ref="E132:F132" si="26">SUM(E133:E135)</f>
        <v>122504523</v>
      </c>
      <c r="F132" s="17">
        <f t="shared" si="26"/>
        <v>122504523</v>
      </c>
      <c r="G132" s="18">
        <f t="shared" si="15"/>
        <v>0</v>
      </c>
    </row>
    <row r="133" spans="1:7" x14ac:dyDescent="0.2">
      <c r="A133" s="19" t="s">
        <v>1</v>
      </c>
      <c r="B133" s="20" t="s">
        <v>1</v>
      </c>
      <c r="C133" s="20" t="s">
        <v>30</v>
      </c>
      <c r="D133" s="21" t="s">
        <v>197</v>
      </c>
      <c r="E133" s="22">
        <v>474912</v>
      </c>
      <c r="F133" s="22">
        <v>474912</v>
      </c>
      <c r="G133" s="18">
        <f t="shared" si="15"/>
        <v>0</v>
      </c>
    </row>
    <row r="134" spans="1:7" x14ac:dyDescent="0.2">
      <c r="A134" s="19" t="s">
        <v>1</v>
      </c>
      <c r="B134" s="20" t="s">
        <v>1</v>
      </c>
      <c r="C134" s="20" t="s">
        <v>150</v>
      </c>
      <c r="D134" s="21" t="s">
        <v>198</v>
      </c>
      <c r="E134" s="22">
        <v>107965041</v>
      </c>
      <c r="F134" s="22">
        <v>107965041</v>
      </c>
      <c r="G134" s="18">
        <f t="shared" si="15"/>
        <v>0</v>
      </c>
    </row>
    <row r="135" spans="1:7" x14ac:dyDescent="0.2">
      <c r="A135" s="19" t="s">
        <v>1</v>
      </c>
      <c r="B135" s="20" t="s">
        <v>1</v>
      </c>
      <c r="C135" s="20" t="s">
        <v>40</v>
      </c>
      <c r="D135" s="21" t="s">
        <v>199</v>
      </c>
      <c r="E135" s="22">
        <v>14064570</v>
      </c>
      <c r="F135" s="22">
        <v>14064570</v>
      </c>
      <c r="G135" s="18">
        <f t="shared" si="15"/>
        <v>0</v>
      </c>
    </row>
    <row r="136" spans="1:7" x14ac:dyDescent="0.2">
      <c r="A136" s="14"/>
      <c r="B136" s="15" t="s">
        <v>200</v>
      </c>
      <c r="C136" s="15" t="s">
        <v>1</v>
      </c>
      <c r="D136" s="16" t="s">
        <v>201</v>
      </c>
      <c r="E136" s="17">
        <f>SUM(E137)</f>
        <v>3607656</v>
      </c>
      <c r="F136" s="17">
        <f>SUM(F137)</f>
        <v>3607656</v>
      </c>
      <c r="G136" s="18">
        <f t="shared" si="15"/>
        <v>0</v>
      </c>
    </row>
    <row r="137" spans="1:7" x14ac:dyDescent="0.2">
      <c r="A137" s="19"/>
      <c r="B137" s="20" t="s">
        <v>1</v>
      </c>
      <c r="C137" s="20" t="s">
        <v>30</v>
      </c>
      <c r="D137" s="21" t="s">
        <v>202</v>
      </c>
      <c r="E137" s="22">
        <v>3607656</v>
      </c>
      <c r="F137" s="22">
        <v>3607656</v>
      </c>
      <c r="G137" s="18">
        <f t="shared" si="15"/>
        <v>0</v>
      </c>
    </row>
    <row r="138" spans="1:7" x14ac:dyDescent="0.2">
      <c r="A138" s="14"/>
      <c r="B138" s="15" t="s">
        <v>203</v>
      </c>
      <c r="C138" s="15" t="s">
        <v>1</v>
      </c>
      <c r="D138" s="16" t="s">
        <v>204</v>
      </c>
      <c r="E138" s="17">
        <f t="shared" ref="E138:F138" si="27">SUM(E139)</f>
        <v>9574318</v>
      </c>
      <c r="F138" s="17">
        <f t="shared" si="27"/>
        <v>9574318</v>
      </c>
      <c r="G138" s="18">
        <f t="shared" si="15"/>
        <v>0</v>
      </c>
    </row>
    <row r="139" spans="1:7" x14ac:dyDescent="0.2">
      <c r="A139" s="19"/>
      <c r="B139" s="20" t="s">
        <v>1</v>
      </c>
      <c r="C139" s="20" t="s">
        <v>26</v>
      </c>
      <c r="D139" s="21" t="s">
        <v>205</v>
      </c>
      <c r="E139" s="22">
        <v>9574318</v>
      </c>
      <c r="F139" s="22">
        <v>9574318</v>
      </c>
      <c r="G139" s="18">
        <f t="shared" ref="G139:G202" si="28">F139-E139</f>
        <v>0</v>
      </c>
    </row>
    <row r="140" spans="1:7" x14ac:dyDescent="0.2">
      <c r="A140" s="14"/>
      <c r="B140" s="15" t="s">
        <v>206</v>
      </c>
      <c r="C140" s="15" t="s">
        <v>1</v>
      </c>
      <c r="D140" s="16" t="s">
        <v>207</v>
      </c>
      <c r="E140" s="17">
        <f t="shared" ref="E140:F140" si="29">SUM(E141:E143)</f>
        <v>1833819</v>
      </c>
      <c r="F140" s="17">
        <f t="shared" si="29"/>
        <v>1833819</v>
      </c>
      <c r="G140" s="18">
        <f t="shared" si="28"/>
        <v>0</v>
      </c>
    </row>
    <row r="141" spans="1:7" x14ac:dyDescent="0.2">
      <c r="A141" s="19"/>
      <c r="B141" s="20" t="s">
        <v>1</v>
      </c>
      <c r="C141" s="20" t="s">
        <v>26</v>
      </c>
      <c r="D141" s="21" t="s">
        <v>208</v>
      </c>
      <c r="E141" s="22">
        <v>9468</v>
      </c>
      <c r="F141" s="22">
        <v>9468</v>
      </c>
      <c r="G141" s="18">
        <f t="shared" si="28"/>
        <v>0</v>
      </c>
    </row>
    <row r="142" spans="1:7" x14ac:dyDescent="0.2">
      <c r="A142" s="19"/>
      <c r="B142" s="20" t="s">
        <v>1</v>
      </c>
      <c r="C142" s="20" t="s">
        <v>30</v>
      </c>
      <c r="D142" s="21" t="s">
        <v>209</v>
      </c>
      <c r="E142" s="22">
        <v>801323</v>
      </c>
      <c r="F142" s="22">
        <v>801323</v>
      </c>
      <c r="G142" s="18">
        <f t="shared" si="28"/>
        <v>0</v>
      </c>
    </row>
    <row r="143" spans="1:7" x14ac:dyDescent="0.2">
      <c r="A143" s="19" t="s">
        <v>1</v>
      </c>
      <c r="B143" s="20" t="s">
        <v>1</v>
      </c>
      <c r="C143" s="20" t="s">
        <v>30</v>
      </c>
      <c r="D143" s="21" t="s">
        <v>210</v>
      </c>
      <c r="E143" s="22">
        <v>1023028</v>
      </c>
      <c r="F143" s="22">
        <v>1023028</v>
      </c>
      <c r="G143" s="18">
        <f t="shared" si="28"/>
        <v>0</v>
      </c>
    </row>
    <row r="144" spans="1:7" x14ac:dyDescent="0.2">
      <c r="A144" s="8" t="s">
        <v>211</v>
      </c>
      <c r="B144" s="9" t="s">
        <v>1</v>
      </c>
      <c r="C144" s="9" t="s">
        <v>1</v>
      </c>
      <c r="D144" s="10" t="s">
        <v>212</v>
      </c>
      <c r="E144" s="11">
        <f>SUM(E145+E149+E152)</f>
        <v>24443189</v>
      </c>
      <c r="F144" s="11">
        <f>SUM(F145+F149+F152)</f>
        <v>24443189</v>
      </c>
      <c r="G144" s="12">
        <f t="shared" si="28"/>
        <v>0</v>
      </c>
    </row>
    <row r="145" spans="1:7" x14ac:dyDescent="0.2">
      <c r="A145" s="14"/>
      <c r="B145" s="15" t="s">
        <v>213</v>
      </c>
      <c r="C145" s="15" t="s">
        <v>1</v>
      </c>
      <c r="D145" s="16" t="s">
        <v>214</v>
      </c>
      <c r="E145" s="17">
        <f>SUM(E146:E148)</f>
        <v>14106485</v>
      </c>
      <c r="F145" s="17">
        <f>SUM(F146:F148)</f>
        <v>14106485</v>
      </c>
      <c r="G145" s="18">
        <f t="shared" si="28"/>
        <v>0</v>
      </c>
    </row>
    <row r="146" spans="1:7" x14ac:dyDescent="0.2">
      <c r="A146" s="19"/>
      <c r="B146" s="20" t="s">
        <v>1</v>
      </c>
      <c r="C146" s="20" t="s">
        <v>40</v>
      </c>
      <c r="D146" s="21" t="s">
        <v>215</v>
      </c>
      <c r="E146" s="22">
        <v>8625962</v>
      </c>
      <c r="F146" s="22">
        <v>8625962</v>
      </c>
      <c r="G146" s="18">
        <f t="shared" si="28"/>
        <v>0</v>
      </c>
    </row>
    <row r="147" spans="1:7" x14ac:dyDescent="0.2">
      <c r="A147" s="19"/>
      <c r="B147" s="20" t="s">
        <v>1</v>
      </c>
      <c r="C147" s="20" t="s">
        <v>40</v>
      </c>
      <c r="D147" s="21" t="s">
        <v>216</v>
      </c>
      <c r="E147" s="22">
        <v>1026017</v>
      </c>
      <c r="F147" s="22">
        <v>1026017</v>
      </c>
      <c r="G147" s="18">
        <f t="shared" si="28"/>
        <v>0</v>
      </c>
    </row>
    <row r="148" spans="1:7" x14ac:dyDescent="0.2">
      <c r="A148" s="19"/>
      <c r="B148" s="20" t="s">
        <v>1</v>
      </c>
      <c r="C148" s="20" t="s">
        <v>40</v>
      </c>
      <c r="D148" s="21" t="s">
        <v>395</v>
      </c>
      <c r="E148" s="22">
        <v>4454506</v>
      </c>
      <c r="F148" s="22">
        <v>4454506</v>
      </c>
      <c r="G148" s="18">
        <f t="shared" si="28"/>
        <v>0</v>
      </c>
    </row>
    <row r="149" spans="1:7" x14ac:dyDescent="0.2">
      <c r="A149" s="14"/>
      <c r="B149" s="15" t="s">
        <v>217</v>
      </c>
      <c r="C149" s="15" t="s">
        <v>1</v>
      </c>
      <c r="D149" s="16" t="s">
        <v>218</v>
      </c>
      <c r="E149" s="17">
        <f>SUM(E150:E151)</f>
        <v>674360</v>
      </c>
      <c r="F149" s="17">
        <f>SUM(F150:F151)</f>
        <v>674360</v>
      </c>
      <c r="G149" s="18">
        <f t="shared" si="28"/>
        <v>0</v>
      </c>
    </row>
    <row r="150" spans="1:7" x14ac:dyDescent="0.2">
      <c r="A150" s="19"/>
      <c r="B150" s="20" t="s">
        <v>1</v>
      </c>
      <c r="C150" s="20" t="s">
        <v>30</v>
      </c>
      <c r="D150" s="21" t="s">
        <v>219</v>
      </c>
      <c r="E150" s="22">
        <v>465078</v>
      </c>
      <c r="F150" s="22">
        <v>465078</v>
      </c>
      <c r="G150" s="18">
        <f t="shared" si="28"/>
        <v>0</v>
      </c>
    </row>
    <row r="151" spans="1:7" x14ac:dyDescent="0.2">
      <c r="A151" s="19"/>
      <c r="B151" s="20" t="s">
        <v>1</v>
      </c>
      <c r="C151" s="20" t="s">
        <v>38</v>
      </c>
      <c r="D151" s="21" t="s">
        <v>220</v>
      </c>
      <c r="E151" s="22">
        <v>209282</v>
      </c>
      <c r="F151" s="22">
        <v>209282</v>
      </c>
      <c r="G151" s="18">
        <f t="shared" si="28"/>
        <v>0</v>
      </c>
    </row>
    <row r="152" spans="1:7" x14ac:dyDescent="0.2">
      <c r="A152" s="14"/>
      <c r="B152" s="15" t="s">
        <v>221</v>
      </c>
      <c r="C152" s="15" t="s">
        <v>1</v>
      </c>
      <c r="D152" s="16" t="s">
        <v>222</v>
      </c>
      <c r="E152" s="17">
        <f t="shared" ref="E152:F152" si="30">SUM(E153:E158)</f>
        <v>9662344</v>
      </c>
      <c r="F152" s="17">
        <f t="shared" si="30"/>
        <v>9662344</v>
      </c>
      <c r="G152" s="18">
        <f t="shared" si="28"/>
        <v>0</v>
      </c>
    </row>
    <row r="153" spans="1:7" x14ac:dyDescent="0.2">
      <c r="A153" s="19" t="s">
        <v>1</v>
      </c>
      <c r="B153" s="20" t="s">
        <v>1</v>
      </c>
      <c r="C153" s="20" t="s">
        <v>26</v>
      </c>
      <c r="D153" s="21" t="s">
        <v>223</v>
      </c>
      <c r="E153" s="22">
        <v>3751527</v>
      </c>
      <c r="F153" s="22">
        <v>3751527</v>
      </c>
      <c r="G153" s="18">
        <f t="shared" si="28"/>
        <v>0</v>
      </c>
    </row>
    <row r="154" spans="1:7" x14ac:dyDescent="0.2">
      <c r="A154" s="19" t="s">
        <v>1</v>
      </c>
      <c r="B154" s="20" t="s">
        <v>1</v>
      </c>
      <c r="C154" s="20" t="s">
        <v>38</v>
      </c>
      <c r="D154" s="21" t="s">
        <v>224</v>
      </c>
      <c r="E154" s="22">
        <v>1743202</v>
      </c>
      <c r="F154" s="22">
        <v>1743202</v>
      </c>
      <c r="G154" s="18">
        <f t="shared" si="28"/>
        <v>0</v>
      </c>
    </row>
    <row r="155" spans="1:7" x14ac:dyDescent="0.2">
      <c r="A155" s="19" t="s">
        <v>1</v>
      </c>
      <c r="B155" s="20" t="s">
        <v>1</v>
      </c>
      <c r="C155" s="20" t="s">
        <v>38</v>
      </c>
      <c r="D155" s="21" t="s">
        <v>225</v>
      </c>
      <c r="E155" s="22">
        <f>2631967+28504</f>
        <v>2660471</v>
      </c>
      <c r="F155" s="22">
        <f>2631967+28504</f>
        <v>2660471</v>
      </c>
      <c r="G155" s="18">
        <f t="shared" si="28"/>
        <v>0</v>
      </c>
    </row>
    <row r="156" spans="1:7" x14ac:dyDescent="0.2">
      <c r="A156" s="19" t="s">
        <v>1</v>
      </c>
      <c r="B156" s="20" t="s">
        <v>1</v>
      </c>
      <c r="C156" s="20" t="s">
        <v>38</v>
      </c>
      <c r="D156" s="21" t="s">
        <v>226</v>
      </c>
      <c r="E156" s="22">
        <v>701060</v>
      </c>
      <c r="F156" s="22">
        <v>701060</v>
      </c>
      <c r="G156" s="18">
        <f t="shared" si="28"/>
        <v>0</v>
      </c>
    </row>
    <row r="157" spans="1:7" x14ac:dyDescent="0.2">
      <c r="A157" s="19" t="s">
        <v>1</v>
      </c>
      <c r="B157" s="20" t="s">
        <v>1</v>
      </c>
      <c r="C157" s="20" t="s">
        <v>40</v>
      </c>
      <c r="D157" s="21" t="s">
        <v>396</v>
      </c>
      <c r="E157" s="22">
        <v>257110</v>
      </c>
      <c r="F157" s="22">
        <v>257110</v>
      </c>
      <c r="G157" s="18">
        <f t="shared" si="28"/>
        <v>0</v>
      </c>
    </row>
    <row r="158" spans="1:7" x14ac:dyDescent="0.2">
      <c r="A158" s="19" t="s">
        <v>1</v>
      </c>
      <c r="B158" s="20" t="s">
        <v>1</v>
      </c>
      <c r="C158" s="20" t="s">
        <v>40</v>
      </c>
      <c r="D158" s="21" t="s">
        <v>227</v>
      </c>
      <c r="E158" s="22">
        <v>548974</v>
      </c>
      <c r="F158" s="22">
        <v>548974</v>
      </c>
      <c r="G158" s="18">
        <f t="shared" si="28"/>
        <v>0</v>
      </c>
    </row>
    <row r="159" spans="1:7" x14ac:dyDescent="0.2">
      <c r="A159" s="8" t="s">
        <v>228</v>
      </c>
      <c r="B159" s="9" t="s">
        <v>1</v>
      </c>
      <c r="C159" s="9" t="s">
        <v>1</v>
      </c>
      <c r="D159" s="10" t="s">
        <v>229</v>
      </c>
      <c r="E159" s="11">
        <f t="shared" ref="E159:F159" si="31">SUM(E160+E165)</f>
        <v>46684264</v>
      </c>
      <c r="F159" s="11">
        <f t="shared" si="31"/>
        <v>46684264</v>
      </c>
      <c r="G159" s="12">
        <f t="shared" si="28"/>
        <v>0</v>
      </c>
    </row>
    <row r="160" spans="1:7" x14ac:dyDescent="0.2">
      <c r="A160" s="14"/>
      <c r="B160" s="15" t="s">
        <v>230</v>
      </c>
      <c r="C160" s="15" t="s">
        <v>1</v>
      </c>
      <c r="D160" s="16" t="s">
        <v>231</v>
      </c>
      <c r="E160" s="17">
        <f t="shared" ref="E160:F160" si="32">SUM(E161:E164)</f>
        <v>37445132</v>
      </c>
      <c r="F160" s="17">
        <f t="shared" si="32"/>
        <v>37445132</v>
      </c>
      <c r="G160" s="18">
        <f t="shared" si="28"/>
        <v>0</v>
      </c>
    </row>
    <row r="161" spans="1:7" x14ac:dyDescent="0.2">
      <c r="A161" s="19"/>
      <c r="B161" s="20" t="s">
        <v>1</v>
      </c>
      <c r="C161" s="20" t="s">
        <v>42</v>
      </c>
      <c r="D161" s="21" t="s">
        <v>232</v>
      </c>
      <c r="E161" s="17"/>
      <c r="F161" s="26"/>
      <c r="G161" s="18">
        <f t="shared" si="28"/>
        <v>0</v>
      </c>
    </row>
    <row r="162" spans="1:7" x14ac:dyDescent="0.2">
      <c r="A162" s="19"/>
      <c r="B162" s="20"/>
      <c r="C162" s="20" t="s">
        <v>44</v>
      </c>
      <c r="D162" s="21" t="s">
        <v>233</v>
      </c>
      <c r="E162" s="17"/>
      <c r="F162" s="26"/>
      <c r="G162" s="18">
        <f t="shared" si="28"/>
        <v>0</v>
      </c>
    </row>
    <row r="163" spans="1:7" x14ac:dyDescent="0.2">
      <c r="A163" s="19"/>
      <c r="B163" s="20"/>
      <c r="C163" s="27" t="s">
        <v>55</v>
      </c>
      <c r="D163" s="25" t="s">
        <v>234</v>
      </c>
      <c r="E163" s="22">
        <v>29445132</v>
      </c>
      <c r="F163" s="22">
        <v>29445132</v>
      </c>
      <c r="G163" s="18">
        <f t="shared" si="28"/>
        <v>0</v>
      </c>
    </row>
    <row r="164" spans="1:7" x14ac:dyDescent="0.2">
      <c r="A164" s="19"/>
      <c r="B164" s="20" t="s">
        <v>1</v>
      </c>
      <c r="C164" s="27" t="s">
        <v>55</v>
      </c>
      <c r="D164" s="25" t="s">
        <v>235</v>
      </c>
      <c r="E164" s="22">
        <v>8000000</v>
      </c>
      <c r="F164" s="22">
        <v>8000000</v>
      </c>
      <c r="G164" s="18">
        <f t="shared" si="28"/>
        <v>0</v>
      </c>
    </row>
    <row r="165" spans="1:7" x14ac:dyDescent="0.2">
      <c r="A165" s="14"/>
      <c r="B165" s="15" t="s">
        <v>236</v>
      </c>
      <c r="C165" s="15" t="s">
        <v>1</v>
      </c>
      <c r="D165" s="16" t="s">
        <v>237</v>
      </c>
      <c r="E165" s="17">
        <f t="shared" ref="E165:F165" si="33">SUM(E166:E168)</f>
        <v>9239132</v>
      </c>
      <c r="F165" s="17">
        <f t="shared" si="33"/>
        <v>9239132</v>
      </c>
      <c r="G165" s="18">
        <f t="shared" si="28"/>
        <v>0</v>
      </c>
    </row>
    <row r="166" spans="1:7" x14ac:dyDescent="0.2">
      <c r="A166" s="19"/>
      <c r="B166" s="20" t="s">
        <v>1</v>
      </c>
      <c r="C166" s="20" t="s">
        <v>24</v>
      </c>
      <c r="D166" s="21" t="s">
        <v>238</v>
      </c>
      <c r="E166" s="22">
        <v>247332</v>
      </c>
      <c r="F166" s="22">
        <v>247332</v>
      </c>
      <c r="G166" s="18">
        <f t="shared" si="28"/>
        <v>0</v>
      </c>
    </row>
    <row r="167" spans="1:7" x14ac:dyDescent="0.2">
      <c r="A167" s="19" t="s">
        <v>1</v>
      </c>
      <c r="B167" s="20" t="s">
        <v>1</v>
      </c>
      <c r="C167" s="20" t="s">
        <v>42</v>
      </c>
      <c r="D167" s="21" t="s">
        <v>239</v>
      </c>
      <c r="E167" s="22">
        <v>445927</v>
      </c>
      <c r="F167" s="22">
        <v>445927</v>
      </c>
      <c r="G167" s="18">
        <f t="shared" si="28"/>
        <v>0</v>
      </c>
    </row>
    <row r="168" spans="1:7" x14ac:dyDescent="0.2">
      <c r="A168" s="19" t="s">
        <v>1</v>
      </c>
      <c r="B168" s="20" t="s">
        <v>1</v>
      </c>
      <c r="C168" s="20" t="s">
        <v>55</v>
      </c>
      <c r="D168" s="21" t="s">
        <v>56</v>
      </c>
      <c r="E168" s="22">
        <v>8545873</v>
      </c>
      <c r="F168" s="22">
        <v>8545873</v>
      </c>
      <c r="G168" s="18">
        <f t="shared" si="28"/>
        <v>0</v>
      </c>
    </row>
    <row r="169" spans="1:7" x14ac:dyDescent="0.2">
      <c r="A169" s="8" t="s">
        <v>240</v>
      </c>
      <c r="B169" s="9" t="s">
        <v>1</v>
      </c>
      <c r="C169" s="9" t="s">
        <v>1</v>
      </c>
      <c r="D169" s="10" t="s">
        <v>241</v>
      </c>
      <c r="E169" s="11">
        <f>SUM(E170+E172+E175+E178+E180)</f>
        <v>973003962</v>
      </c>
      <c r="F169" s="11">
        <f>SUM(F170+F172+F175+F178+F180)</f>
        <v>973003962</v>
      </c>
      <c r="G169" s="12">
        <f t="shared" si="28"/>
        <v>0</v>
      </c>
    </row>
    <row r="170" spans="1:7" x14ac:dyDescent="0.2">
      <c r="A170" s="14"/>
      <c r="B170" s="15" t="s">
        <v>242</v>
      </c>
      <c r="C170" s="15" t="s">
        <v>1</v>
      </c>
      <c r="D170" s="16" t="s">
        <v>243</v>
      </c>
      <c r="E170" s="17">
        <f>SUM(E171)</f>
        <v>761700857</v>
      </c>
      <c r="F170" s="17">
        <f>SUM(F171)</f>
        <v>761700857</v>
      </c>
      <c r="G170" s="18">
        <f t="shared" si="28"/>
        <v>0</v>
      </c>
    </row>
    <row r="171" spans="1:7" x14ac:dyDescent="0.2">
      <c r="A171" s="19"/>
      <c r="B171" s="20" t="s">
        <v>1</v>
      </c>
      <c r="C171" s="20" t="s">
        <v>28</v>
      </c>
      <c r="D171" s="21" t="s">
        <v>243</v>
      </c>
      <c r="E171" s="22">
        <v>761700857</v>
      </c>
      <c r="F171" s="22">
        <v>761700857</v>
      </c>
      <c r="G171" s="18">
        <f t="shared" si="28"/>
        <v>0</v>
      </c>
    </row>
    <row r="172" spans="1:7" x14ac:dyDescent="0.2">
      <c r="A172" s="14"/>
      <c r="B172" s="15" t="s">
        <v>244</v>
      </c>
      <c r="C172" s="15" t="s">
        <v>1</v>
      </c>
      <c r="D172" s="16" t="s">
        <v>245</v>
      </c>
      <c r="E172" s="17">
        <f>SUM(E173:E174)</f>
        <v>149747635</v>
      </c>
      <c r="F172" s="17">
        <f>SUM(F173:F174)</f>
        <v>149747635</v>
      </c>
      <c r="G172" s="18">
        <f t="shared" si="28"/>
        <v>0</v>
      </c>
    </row>
    <row r="173" spans="1:7" x14ac:dyDescent="0.2">
      <c r="A173" s="19"/>
      <c r="B173" s="20" t="s">
        <v>1</v>
      </c>
      <c r="C173" s="20" t="s">
        <v>28</v>
      </c>
      <c r="D173" s="21" t="s">
        <v>246</v>
      </c>
      <c r="E173" s="22">
        <v>107792701</v>
      </c>
      <c r="F173" s="22">
        <v>107792701</v>
      </c>
      <c r="G173" s="18">
        <f t="shared" si="28"/>
        <v>0</v>
      </c>
    </row>
    <row r="174" spans="1:7" x14ac:dyDescent="0.2">
      <c r="A174" s="19"/>
      <c r="B174" s="20" t="s">
        <v>1</v>
      </c>
      <c r="C174" s="20" t="s">
        <v>28</v>
      </c>
      <c r="D174" s="21" t="s">
        <v>247</v>
      </c>
      <c r="E174" s="22">
        <v>41954934</v>
      </c>
      <c r="F174" s="22">
        <v>41954934</v>
      </c>
      <c r="G174" s="18">
        <f t="shared" si="28"/>
        <v>0</v>
      </c>
    </row>
    <row r="175" spans="1:7" x14ac:dyDescent="0.2">
      <c r="A175" s="14"/>
      <c r="B175" s="15" t="s">
        <v>248</v>
      </c>
      <c r="C175" s="15" t="s">
        <v>1</v>
      </c>
      <c r="D175" s="16" t="s">
        <v>249</v>
      </c>
      <c r="E175" s="17">
        <f t="shared" ref="E175:F175" si="34">SUM(E176:E177)</f>
        <v>31948683</v>
      </c>
      <c r="F175" s="17">
        <f t="shared" si="34"/>
        <v>31948683</v>
      </c>
      <c r="G175" s="18">
        <f t="shared" si="28"/>
        <v>0</v>
      </c>
    </row>
    <row r="176" spans="1:7" x14ac:dyDescent="0.2">
      <c r="A176" s="19"/>
      <c r="B176" s="20" t="s">
        <v>1</v>
      </c>
      <c r="C176" s="20" t="s">
        <v>26</v>
      </c>
      <c r="D176" s="21" t="s">
        <v>250</v>
      </c>
      <c r="E176" s="22">
        <v>6394498</v>
      </c>
      <c r="F176" s="22">
        <v>6394498</v>
      </c>
      <c r="G176" s="18">
        <f t="shared" si="28"/>
        <v>0</v>
      </c>
    </row>
    <row r="177" spans="1:7" x14ac:dyDescent="0.2">
      <c r="A177" s="19"/>
      <c r="B177" s="20" t="s">
        <v>1</v>
      </c>
      <c r="C177" s="20" t="s">
        <v>28</v>
      </c>
      <c r="D177" s="21" t="s">
        <v>251</v>
      </c>
      <c r="E177" s="22">
        <v>25554185</v>
      </c>
      <c r="F177" s="22">
        <v>25554185</v>
      </c>
      <c r="G177" s="18">
        <f t="shared" si="28"/>
        <v>0</v>
      </c>
    </row>
    <row r="178" spans="1:7" x14ac:dyDescent="0.2">
      <c r="A178" s="14"/>
      <c r="B178" s="15" t="s">
        <v>252</v>
      </c>
      <c r="C178" s="15" t="s">
        <v>1</v>
      </c>
      <c r="D178" s="16" t="s">
        <v>253</v>
      </c>
      <c r="E178" s="17">
        <f>SUM(E179)</f>
        <v>27283746</v>
      </c>
      <c r="F178" s="17">
        <f>SUM(F179)</f>
        <v>27283746</v>
      </c>
      <c r="G178" s="18">
        <f t="shared" si="28"/>
        <v>0</v>
      </c>
    </row>
    <row r="179" spans="1:7" x14ac:dyDescent="0.2">
      <c r="A179" s="19"/>
      <c r="B179" s="20" t="s">
        <v>1</v>
      </c>
      <c r="C179" s="20" t="s">
        <v>28</v>
      </c>
      <c r="D179" s="21" t="s">
        <v>254</v>
      </c>
      <c r="E179" s="22">
        <v>27283746</v>
      </c>
      <c r="F179" s="22">
        <v>27283746</v>
      </c>
      <c r="G179" s="18">
        <f t="shared" si="28"/>
        <v>0</v>
      </c>
    </row>
    <row r="180" spans="1:7" x14ac:dyDescent="0.2">
      <c r="A180" s="14"/>
      <c r="B180" s="15" t="s">
        <v>255</v>
      </c>
      <c r="C180" s="15" t="s">
        <v>1</v>
      </c>
      <c r="D180" s="16" t="s">
        <v>256</v>
      </c>
      <c r="E180" s="17">
        <f t="shared" ref="E180:F180" si="35">SUM(E181)</f>
        <v>2323041</v>
      </c>
      <c r="F180" s="17">
        <f t="shared" si="35"/>
        <v>2323041</v>
      </c>
      <c r="G180" s="18">
        <f t="shared" si="28"/>
        <v>0</v>
      </c>
    </row>
    <row r="181" spans="1:7" x14ac:dyDescent="0.2">
      <c r="A181" s="19" t="s">
        <v>1</v>
      </c>
      <c r="B181" s="20" t="s">
        <v>1</v>
      </c>
      <c r="C181" s="20" t="s">
        <v>28</v>
      </c>
      <c r="D181" s="21" t="s">
        <v>257</v>
      </c>
      <c r="E181" s="22">
        <v>2323041</v>
      </c>
      <c r="F181" s="22">
        <v>2323041</v>
      </c>
      <c r="G181" s="18">
        <f t="shared" si="28"/>
        <v>0</v>
      </c>
    </row>
    <row r="182" spans="1:7" x14ac:dyDescent="0.2">
      <c r="A182" s="8" t="s">
        <v>258</v>
      </c>
      <c r="B182" s="9" t="s">
        <v>1</v>
      </c>
      <c r="C182" s="9" t="s">
        <v>1</v>
      </c>
      <c r="D182" s="10" t="s">
        <v>259</v>
      </c>
      <c r="E182" s="11">
        <f t="shared" ref="E182:F182" si="36">SUM(E183+E184+E185+E189+E191+E193+E195+E197+E206)</f>
        <v>601512011</v>
      </c>
      <c r="F182" s="11">
        <f t="shared" si="36"/>
        <v>601512011</v>
      </c>
      <c r="G182" s="12">
        <f t="shared" si="28"/>
        <v>0</v>
      </c>
    </row>
    <row r="183" spans="1:7" x14ac:dyDescent="0.2">
      <c r="A183" s="14"/>
      <c r="B183" s="15" t="s">
        <v>260</v>
      </c>
      <c r="C183" s="15" t="s">
        <v>1</v>
      </c>
      <c r="D183" s="16" t="s">
        <v>261</v>
      </c>
      <c r="E183" s="22">
        <v>81467875</v>
      </c>
      <c r="F183" s="22">
        <v>81467875</v>
      </c>
      <c r="G183" s="18">
        <f t="shared" si="28"/>
        <v>0</v>
      </c>
    </row>
    <row r="184" spans="1:7" x14ac:dyDescent="0.2">
      <c r="A184" s="14"/>
      <c r="B184" s="15" t="s">
        <v>262</v>
      </c>
      <c r="C184" s="15" t="s">
        <v>1</v>
      </c>
      <c r="D184" s="16" t="s">
        <v>263</v>
      </c>
      <c r="E184" s="22">
        <v>14317765</v>
      </c>
      <c r="F184" s="22">
        <v>14317765</v>
      </c>
      <c r="G184" s="18">
        <f t="shared" si="28"/>
        <v>0</v>
      </c>
    </row>
    <row r="185" spans="1:7" x14ac:dyDescent="0.2">
      <c r="A185" s="14"/>
      <c r="B185" s="15" t="s">
        <v>264</v>
      </c>
      <c r="C185" s="15" t="s">
        <v>1</v>
      </c>
      <c r="D185" s="16" t="s">
        <v>265</v>
      </c>
      <c r="E185" s="17">
        <f>SUM(E186:E188)</f>
        <v>29375424</v>
      </c>
      <c r="F185" s="17">
        <f>SUM(F186:F188)</f>
        <v>29375424</v>
      </c>
      <c r="G185" s="18">
        <f t="shared" si="28"/>
        <v>0</v>
      </c>
    </row>
    <row r="186" spans="1:7" x14ac:dyDescent="0.2">
      <c r="A186" s="19"/>
      <c r="B186" s="20" t="s">
        <v>1</v>
      </c>
      <c r="C186" s="20" t="s">
        <v>26</v>
      </c>
      <c r="D186" s="21" t="s">
        <v>266</v>
      </c>
      <c r="E186" s="22">
        <v>4953543</v>
      </c>
      <c r="F186" s="22">
        <v>4953543</v>
      </c>
      <c r="G186" s="18">
        <f t="shared" si="28"/>
        <v>0</v>
      </c>
    </row>
    <row r="187" spans="1:7" x14ac:dyDescent="0.2">
      <c r="A187" s="19"/>
      <c r="B187" s="20" t="s">
        <v>1</v>
      </c>
      <c r="C187" s="20" t="s">
        <v>26</v>
      </c>
      <c r="D187" s="21" t="s">
        <v>267</v>
      </c>
      <c r="E187" s="22">
        <v>23706438</v>
      </c>
      <c r="F187" s="22">
        <v>23706438</v>
      </c>
      <c r="G187" s="18">
        <f t="shared" si="28"/>
        <v>0</v>
      </c>
    </row>
    <row r="188" spans="1:7" x14ac:dyDescent="0.2">
      <c r="A188" s="19"/>
      <c r="B188" s="20" t="s">
        <v>1</v>
      </c>
      <c r="C188" s="20" t="s">
        <v>26</v>
      </c>
      <c r="D188" s="21" t="s">
        <v>268</v>
      </c>
      <c r="E188" s="22">
        <v>715443</v>
      </c>
      <c r="F188" s="22">
        <v>715443</v>
      </c>
      <c r="G188" s="18">
        <f t="shared" si="28"/>
        <v>0</v>
      </c>
    </row>
    <row r="189" spans="1:7" x14ac:dyDescent="0.2">
      <c r="A189" s="14"/>
      <c r="B189" s="15" t="s">
        <v>269</v>
      </c>
      <c r="C189" s="15" t="s">
        <v>1</v>
      </c>
      <c r="D189" s="16" t="s">
        <v>2</v>
      </c>
      <c r="E189" s="17">
        <f>SUM(E190)</f>
        <v>201122235</v>
      </c>
      <c r="F189" s="17">
        <f>SUM(F190)</f>
        <v>201122235</v>
      </c>
      <c r="G189" s="18">
        <f t="shared" si="28"/>
        <v>0</v>
      </c>
    </row>
    <row r="190" spans="1:7" x14ac:dyDescent="0.2">
      <c r="A190" s="19"/>
      <c r="B190" s="20" t="s">
        <v>1</v>
      </c>
      <c r="C190" s="20" t="s">
        <v>26</v>
      </c>
      <c r="D190" s="21" t="s">
        <v>270</v>
      </c>
      <c r="E190" s="22">
        <v>201122235</v>
      </c>
      <c r="F190" s="22">
        <v>201122235</v>
      </c>
      <c r="G190" s="18">
        <f t="shared" si="28"/>
        <v>0</v>
      </c>
    </row>
    <row r="191" spans="1:7" x14ac:dyDescent="0.2">
      <c r="A191" s="14"/>
      <c r="B191" s="15" t="s">
        <v>271</v>
      </c>
      <c r="C191" s="15" t="s">
        <v>1</v>
      </c>
      <c r="D191" s="16" t="s">
        <v>272</v>
      </c>
      <c r="E191" s="17">
        <f t="shared" ref="E191:F191" si="37">SUM(E192)</f>
        <v>23279783</v>
      </c>
      <c r="F191" s="17">
        <f t="shared" si="37"/>
        <v>23279783</v>
      </c>
      <c r="G191" s="18">
        <f t="shared" si="28"/>
        <v>0</v>
      </c>
    </row>
    <row r="192" spans="1:7" x14ac:dyDescent="0.2">
      <c r="A192" s="19"/>
      <c r="B192" s="20" t="s">
        <v>1</v>
      </c>
      <c r="C192" s="20" t="s">
        <v>51</v>
      </c>
      <c r="D192" s="21" t="s">
        <v>4</v>
      </c>
      <c r="E192" s="22">
        <v>23279783</v>
      </c>
      <c r="F192" s="22">
        <v>23279783</v>
      </c>
      <c r="G192" s="18">
        <f t="shared" si="28"/>
        <v>0</v>
      </c>
    </row>
    <row r="193" spans="1:7" x14ac:dyDescent="0.2">
      <c r="A193" s="14"/>
      <c r="B193" s="15" t="s">
        <v>273</v>
      </c>
      <c r="C193" s="15" t="s">
        <v>1</v>
      </c>
      <c r="D193" s="16" t="s">
        <v>274</v>
      </c>
      <c r="E193" s="17">
        <f t="shared" ref="E193:F193" si="38">SUM(E194)</f>
        <v>100000</v>
      </c>
      <c r="F193" s="17">
        <f t="shared" si="38"/>
        <v>100000</v>
      </c>
      <c r="G193" s="18">
        <f t="shared" si="28"/>
        <v>0</v>
      </c>
    </row>
    <row r="194" spans="1:7" x14ac:dyDescent="0.2">
      <c r="A194" s="19"/>
      <c r="B194" s="20" t="s">
        <v>1</v>
      </c>
      <c r="C194" s="20" t="s">
        <v>51</v>
      </c>
      <c r="D194" s="21" t="s">
        <v>275</v>
      </c>
      <c r="E194" s="22">
        <v>100000</v>
      </c>
      <c r="F194" s="22">
        <v>100000</v>
      </c>
      <c r="G194" s="18">
        <f t="shared" si="28"/>
        <v>0</v>
      </c>
    </row>
    <row r="195" spans="1:7" x14ac:dyDescent="0.2">
      <c r="A195" s="14"/>
      <c r="B195" s="15" t="s">
        <v>276</v>
      </c>
      <c r="C195" s="15" t="s">
        <v>1</v>
      </c>
      <c r="D195" s="16" t="s">
        <v>277</v>
      </c>
      <c r="E195" s="17">
        <f t="shared" ref="E195:F195" si="39">SUM(E196)</f>
        <v>4586664</v>
      </c>
      <c r="F195" s="17">
        <f t="shared" si="39"/>
        <v>4586664</v>
      </c>
      <c r="G195" s="18">
        <f t="shared" si="28"/>
        <v>0</v>
      </c>
    </row>
    <row r="196" spans="1:7" x14ac:dyDescent="0.2">
      <c r="A196" s="19"/>
      <c r="B196" s="20" t="s">
        <v>1</v>
      </c>
      <c r="C196" s="20" t="s">
        <v>26</v>
      </c>
      <c r="D196" s="21" t="s">
        <v>278</v>
      </c>
      <c r="E196" s="22">
        <v>4586664</v>
      </c>
      <c r="F196" s="22">
        <v>4586664</v>
      </c>
      <c r="G196" s="18">
        <f t="shared" si="28"/>
        <v>0</v>
      </c>
    </row>
    <row r="197" spans="1:7" x14ac:dyDescent="0.2">
      <c r="A197" s="14"/>
      <c r="B197" s="15" t="s">
        <v>279</v>
      </c>
      <c r="C197" s="15" t="s">
        <v>1</v>
      </c>
      <c r="D197" s="16" t="s">
        <v>280</v>
      </c>
      <c r="E197" s="17">
        <f t="shared" ref="E197:F197" si="40">SUM(E198:E205)</f>
        <v>87866659</v>
      </c>
      <c r="F197" s="17">
        <f t="shared" si="40"/>
        <v>87866659</v>
      </c>
      <c r="G197" s="18">
        <f t="shared" si="28"/>
        <v>0</v>
      </c>
    </row>
    <row r="198" spans="1:7" x14ac:dyDescent="0.2">
      <c r="A198" s="19" t="s">
        <v>1</v>
      </c>
      <c r="B198" s="20" t="s">
        <v>1</v>
      </c>
      <c r="C198" s="20" t="s">
        <v>16</v>
      </c>
      <c r="D198" s="21" t="s">
        <v>281</v>
      </c>
      <c r="E198" s="22">
        <v>1147194</v>
      </c>
      <c r="F198" s="22">
        <v>1147194</v>
      </c>
      <c r="G198" s="18">
        <f t="shared" si="28"/>
        <v>0</v>
      </c>
    </row>
    <row r="199" spans="1:7" x14ac:dyDescent="0.2">
      <c r="A199" s="19" t="s">
        <v>1</v>
      </c>
      <c r="B199" s="20" t="s">
        <v>1</v>
      </c>
      <c r="C199" s="20" t="s">
        <v>12</v>
      </c>
      <c r="D199" s="21" t="s">
        <v>282</v>
      </c>
      <c r="E199" s="22">
        <v>1595743</v>
      </c>
      <c r="F199" s="22">
        <v>1595743</v>
      </c>
      <c r="G199" s="18">
        <f t="shared" si="28"/>
        <v>0</v>
      </c>
    </row>
    <row r="200" spans="1:7" x14ac:dyDescent="0.2">
      <c r="A200" s="19" t="s">
        <v>1</v>
      </c>
      <c r="B200" s="20" t="s">
        <v>1</v>
      </c>
      <c r="C200" s="20" t="s">
        <v>26</v>
      </c>
      <c r="D200" s="21" t="s">
        <v>283</v>
      </c>
      <c r="E200" s="22">
        <v>16077617</v>
      </c>
      <c r="F200" s="22">
        <v>16077617</v>
      </c>
      <c r="G200" s="18">
        <f t="shared" si="28"/>
        <v>0</v>
      </c>
    </row>
    <row r="201" spans="1:7" x14ac:dyDescent="0.2">
      <c r="A201" s="19" t="s">
        <v>1</v>
      </c>
      <c r="B201" s="20" t="s">
        <v>1</v>
      </c>
      <c r="C201" s="20" t="s">
        <v>26</v>
      </c>
      <c r="D201" s="21" t="s">
        <v>284</v>
      </c>
      <c r="E201" s="22">
        <v>61272667</v>
      </c>
      <c r="F201" s="22">
        <v>61272667</v>
      </c>
      <c r="G201" s="18">
        <f t="shared" si="28"/>
        <v>0</v>
      </c>
    </row>
    <row r="202" spans="1:7" x14ac:dyDescent="0.2">
      <c r="A202" s="19" t="s">
        <v>1</v>
      </c>
      <c r="B202" s="20" t="s">
        <v>1</v>
      </c>
      <c r="C202" s="20" t="s">
        <v>26</v>
      </c>
      <c r="D202" s="21" t="s">
        <v>285</v>
      </c>
      <c r="E202" s="22">
        <v>6188706</v>
      </c>
      <c r="F202" s="22">
        <v>6188706</v>
      </c>
      <c r="G202" s="18">
        <f t="shared" si="28"/>
        <v>0</v>
      </c>
    </row>
    <row r="203" spans="1:7" x14ac:dyDescent="0.2">
      <c r="A203" s="19" t="s">
        <v>1</v>
      </c>
      <c r="B203" s="20" t="s">
        <v>1</v>
      </c>
      <c r="C203" s="20" t="s">
        <v>26</v>
      </c>
      <c r="D203" s="21" t="s">
        <v>286</v>
      </c>
      <c r="E203" s="22">
        <v>251936</v>
      </c>
      <c r="F203" s="22">
        <v>251936</v>
      </c>
      <c r="G203" s="18">
        <f t="shared" ref="G203:G266" si="41">F203-E203</f>
        <v>0</v>
      </c>
    </row>
    <row r="204" spans="1:7" x14ac:dyDescent="0.2">
      <c r="A204" s="19" t="s">
        <v>1</v>
      </c>
      <c r="B204" s="20" t="s">
        <v>1</v>
      </c>
      <c r="C204" s="20" t="s">
        <v>138</v>
      </c>
      <c r="D204" s="21" t="s">
        <v>151</v>
      </c>
      <c r="E204" s="22">
        <v>712796</v>
      </c>
      <c r="F204" s="22">
        <v>712796</v>
      </c>
      <c r="G204" s="18">
        <f t="shared" si="41"/>
        <v>0</v>
      </c>
    </row>
    <row r="205" spans="1:7" x14ac:dyDescent="0.2">
      <c r="A205" s="19" t="s">
        <v>1</v>
      </c>
      <c r="B205" s="20" t="s">
        <v>1</v>
      </c>
      <c r="C205" s="20" t="s">
        <v>287</v>
      </c>
      <c r="D205" s="21" t="s">
        <v>397</v>
      </c>
      <c r="E205" s="22">
        <v>620000</v>
      </c>
      <c r="F205" s="22">
        <v>620000</v>
      </c>
      <c r="G205" s="18">
        <f t="shared" si="41"/>
        <v>0</v>
      </c>
    </row>
    <row r="206" spans="1:7" x14ac:dyDescent="0.2">
      <c r="A206" s="14"/>
      <c r="B206" s="15" t="s">
        <v>288</v>
      </c>
      <c r="C206" s="15" t="s">
        <v>1</v>
      </c>
      <c r="D206" s="16" t="s">
        <v>398</v>
      </c>
      <c r="E206" s="17">
        <f t="shared" ref="E206:F206" si="42">SUM(E207:E217)</f>
        <v>159395606</v>
      </c>
      <c r="F206" s="17">
        <f t="shared" si="42"/>
        <v>159395606</v>
      </c>
      <c r="G206" s="18">
        <f t="shared" si="41"/>
        <v>0</v>
      </c>
    </row>
    <row r="207" spans="1:7" x14ac:dyDescent="0.2">
      <c r="A207" s="19" t="s">
        <v>1</v>
      </c>
      <c r="B207" s="20" t="s">
        <v>1</v>
      </c>
      <c r="C207" s="28" t="s">
        <v>24</v>
      </c>
      <c r="D207" s="24" t="s">
        <v>399</v>
      </c>
      <c r="E207" s="22">
        <v>126786693</v>
      </c>
      <c r="F207" s="22">
        <v>126786693</v>
      </c>
      <c r="G207" s="18">
        <f t="shared" si="41"/>
        <v>0</v>
      </c>
    </row>
    <row r="208" spans="1:7" x14ac:dyDescent="0.2">
      <c r="A208" s="19" t="s">
        <v>1</v>
      </c>
      <c r="B208" s="20" t="s">
        <v>1</v>
      </c>
      <c r="C208" s="28" t="s">
        <v>44</v>
      </c>
      <c r="D208" s="24" t="s">
        <v>400</v>
      </c>
      <c r="E208" s="22">
        <v>0</v>
      </c>
      <c r="F208" s="26"/>
      <c r="G208" s="18">
        <f t="shared" si="41"/>
        <v>0</v>
      </c>
    </row>
    <row r="209" spans="1:7" x14ac:dyDescent="0.2">
      <c r="A209" s="19" t="s">
        <v>1</v>
      </c>
      <c r="B209" s="20" t="s">
        <v>1</v>
      </c>
      <c r="C209" s="28" t="s">
        <v>289</v>
      </c>
      <c r="D209" s="24" t="s">
        <v>401</v>
      </c>
      <c r="E209" s="22">
        <v>17404013</v>
      </c>
      <c r="F209" s="22">
        <v>17404013</v>
      </c>
      <c r="G209" s="18">
        <f t="shared" si="41"/>
        <v>0</v>
      </c>
    </row>
    <row r="210" spans="1:7" x14ac:dyDescent="0.2">
      <c r="A210" s="19" t="s">
        <v>1</v>
      </c>
      <c r="B210" s="20" t="s">
        <v>1</v>
      </c>
      <c r="C210" s="28" t="s">
        <v>289</v>
      </c>
      <c r="D210" s="24" t="s">
        <v>402</v>
      </c>
      <c r="E210" s="22">
        <v>864852</v>
      </c>
      <c r="F210" s="22">
        <v>864852</v>
      </c>
      <c r="G210" s="18">
        <f t="shared" si="41"/>
        <v>0</v>
      </c>
    </row>
    <row r="211" spans="1:7" x14ac:dyDescent="0.2">
      <c r="A211" s="19" t="s">
        <v>1</v>
      </c>
      <c r="B211" s="20" t="s">
        <v>1</v>
      </c>
      <c r="C211" s="28" t="s">
        <v>289</v>
      </c>
      <c r="D211" s="24" t="s">
        <v>403</v>
      </c>
      <c r="E211" s="22">
        <v>331838</v>
      </c>
      <c r="F211" s="22">
        <v>331838</v>
      </c>
      <c r="G211" s="18">
        <f t="shared" si="41"/>
        <v>0</v>
      </c>
    </row>
    <row r="212" spans="1:7" x14ac:dyDescent="0.2">
      <c r="A212" s="19" t="s">
        <v>1</v>
      </c>
      <c r="B212" s="20" t="s">
        <v>1</v>
      </c>
      <c r="C212" s="28" t="s">
        <v>289</v>
      </c>
      <c r="D212" s="24" t="s">
        <v>404</v>
      </c>
      <c r="E212" s="22">
        <v>2192029</v>
      </c>
      <c r="F212" s="22">
        <v>2192029</v>
      </c>
      <c r="G212" s="18">
        <f t="shared" si="41"/>
        <v>0</v>
      </c>
    </row>
    <row r="213" spans="1:7" x14ac:dyDescent="0.2">
      <c r="A213" s="19" t="s">
        <v>1</v>
      </c>
      <c r="B213" s="20" t="s">
        <v>1</v>
      </c>
      <c r="C213" s="28" t="s">
        <v>289</v>
      </c>
      <c r="D213" s="24" t="s">
        <v>405</v>
      </c>
      <c r="E213" s="22">
        <v>415053</v>
      </c>
      <c r="F213" s="22">
        <v>415053</v>
      </c>
      <c r="G213" s="18">
        <f t="shared" si="41"/>
        <v>0</v>
      </c>
    </row>
    <row r="214" spans="1:7" x14ac:dyDescent="0.2">
      <c r="A214" s="19" t="s">
        <v>1</v>
      </c>
      <c r="B214" s="20" t="s">
        <v>1</v>
      </c>
      <c r="C214" s="28" t="s">
        <v>289</v>
      </c>
      <c r="D214" s="24" t="s">
        <v>406</v>
      </c>
      <c r="E214" s="22">
        <v>4197672</v>
      </c>
      <c r="F214" s="22">
        <v>4197672</v>
      </c>
      <c r="G214" s="18">
        <f t="shared" si="41"/>
        <v>0</v>
      </c>
    </row>
    <row r="215" spans="1:7" x14ac:dyDescent="0.2">
      <c r="A215" s="19" t="s">
        <v>1</v>
      </c>
      <c r="B215" s="20" t="s">
        <v>1</v>
      </c>
      <c r="C215" s="28" t="s">
        <v>289</v>
      </c>
      <c r="D215" s="24" t="s">
        <v>407</v>
      </c>
      <c r="E215" s="22">
        <v>785905</v>
      </c>
      <c r="F215" s="22">
        <v>785905</v>
      </c>
      <c r="G215" s="18">
        <f t="shared" si="41"/>
        <v>0</v>
      </c>
    </row>
    <row r="216" spans="1:7" x14ac:dyDescent="0.2">
      <c r="A216" s="19"/>
      <c r="B216" s="20"/>
      <c r="C216" s="28" t="s">
        <v>289</v>
      </c>
      <c r="D216" s="24" t="s">
        <v>408</v>
      </c>
      <c r="E216" s="22">
        <v>4755522</v>
      </c>
      <c r="F216" s="22">
        <v>4755522</v>
      </c>
      <c r="G216" s="18">
        <f t="shared" si="41"/>
        <v>0</v>
      </c>
    </row>
    <row r="217" spans="1:7" ht="25.5" x14ac:dyDescent="0.2">
      <c r="A217" s="19" t="s">
        <v>1</v>
      </c>
      <c r="B217" s="20" t="s">
        <v>1</v>
      </c>
      <c r="C217" s="27" t="s">
        <v>55</v>
      </c>
      <c r="D217" s="25" t="s">
        <v>290</v>
      </c>
      <c r="E217" s="22">
        <v>1662029</v>
      </c>
      <c r="F217" s="22">
        <v>1662029</v>
      </c>
      <c r="G217" s="18">
        <f t="shared" si="41"/>
        <v>0</v>
      </c>
    </row>
    <row r="218" spans="1:7" x14ac:dyDescent="0.2">
      <c r="A218" s="8" t="s">
        <v>291</v>
      </c>
      <c r="B218" s="9" t="s">
        <v>1</v>
      </c>
      <c r="C218" s="9" t="s">
        <v>1</v>
      </c>
      <c r="D218" s="10" t="s">
        <v>292</v>
      </c>
      <c r="E218" s="11">
        <f>SUM(E219)</f>
        <v>4000</v>
      </c>
      <c r="F218" s="11">
        <f>SUM(F219)</f>
        <v>4000</v>
      </c>
      <c r="G218" s="12">
        <f t="shared" si="41"/>
        <v>0</v>
      </c>
    </row>
    <row r="219" spans="1:7" x14ac:dyDescent="0.2">
      <c r="A219" s="14"/>
      <c r="B219" s="15" t="s">
        <v>293</v>
      </c>
      <c r="C219" s="15" t="s">
        <v>1</v>
      </c>
      <c r="D219" s="16" t="s">
        <v>294</v>
      </c>
      <c r="E219" s="17">
        <f>SUM(E220)</f>
        <v>4000</v>
      </c>
      <c r="F219" s="17">
        <f>SUM(F220)</f>
        <v>4000</v>
      </c>
      <c r="G219" s="18">
        <f t="shared" si="41"/>
        <v>0</v>
      </c>
    </row>
    <row r="220" spans="1:7" x14ac:dyDescent="0.2">
      <c r="A220" s="19" t="s">
        <v>1</v>
      </c>
      <c r="B220" s="20" t="s">
        <v>1</v>
      </c>
      <c r="C220" s="20" t="s">
        <v>51</v>
      </c>
      <c r="D220" s="21" t="s">
        <v>294</v>
      </c>
      <c r="E220" s="22">
        <v>4000</v>
      </c>
      <c r="F220" s="22">
        <v>4000</v>
      </c>
      <c r="G220" s="18">
        <f t="shared" si="41"/>
        <v>0</v>
      </c>
    </row>
    <row r="221" spans="1:7" x14ac:dyDescent="0.2">
      <c r="A221" s="8" t="s">
        <v>409</v>
      </c>
      <c r="B221" s="9" t="s">
        <v>1</v>
      </c>
      <c r="C221" s="9" t="s">
        <v>1</v>
      </c>
      <c r="D221" s="10" t="s">
        <v>410</v>
      </c>
      <c r="E221" s="11">
        <f>SUM(E222)</f>
        <v>3875517</v>
      </c>
      <c r="F221" s="11">
        <f>SUM(F222)</f>
        <v>3875517</v>
      </c>
      <c r="G221" s="12">
        <f t="shared" si="41"/>
        <v>0</v>
      </c>
    </row>
    <row r="222" spans="1:7" x14ac:dyDescent="0.2">
      <c r="A222" s="14"/>
      <c r="B222" s="15" t="s">
        <v>411</v>
      </c>
      <c r="C222" s="15" t="s">
        <v>1</v>
      </c>
      <c r="D222" s="16" t="s">
        <v>412</v>
      </c>
      <c r="E222" s="17">
        <f>SUM(E223)</f>
        <v>3875517</v>
      </c>
      <c r="F222" s="17">
        <f>SUM(F223)</f>
        <v>3875517</v>
      </c>
      <c r="G222" s="18">
        <f t="shared" si="41"/>
        <v>0</v>
      </c>
    </row>
    <row r="223" spans="1:7" x14ac:dyDescent="0.2">
      <c r="A223" s="19" t="s">
        <v>1</v>
      </c>
      <c r="B223" s="20" t="s">
        <v>1</v>
      </c>
      <c r="C223" s="20" t="s">
        <v>49</v>
      </c>
      <c r="D223" s="21" t="s">
        <v>412</v>
      </c>
      <c r="E223" s="22">
        <v>3875517</v>
      </c>
      <c r="F223" s="22">
        <v>3875517</v>
      </c>
      <c r="G223" s="18">
        <f t="shared" si="41"/>
        <v>0</v>
      </c>
    </row>
    <row r="224" spans="1:7" x14ac:dyDescent="0.2">
      <c r="A224" s="8" t="s">
        <v>295</v>
      </c>
      <c r="B224" s="9" t="s">
        <v>1</v>
      </c>
      <c r="C224" s="9" t="s">
        <v>1</v>
      </c>
      <c r="D224" s="10" t="s">
        <v>296</v>
      </c>
      <c r="E224" s="11">
        <f>SUM(E225)</f>
        <v>169536711</v>
      </c>
      <c r="F224" s="11">
        <f>SUM(F225)</f>
        <v>169536711</v>
      </c>
      <c r="G224" s="12">
        <f t="shared" si="41"/>
        <v>0</v>
      </c>
    </row>
    <row r="225" spans="1:7" x14ac:dyDescent="0.2">
      <c r="A225" s="14"/>
      <c r="B225" s="15" t="s">
        <v>297</v>
      </c>
      <c r="C225" s="15" t="s">
        <v>1</v>
      </c>
      <c r="D225" s="16" t="s">
        <v>413</v>
      </c>
      <c r="E225" s="17">
        <f>SUM(E226:E227)</f>
        <v>169536711</v>
      </c>
      <c r="F225" s="17">
        <f>SUM(F226:F227)</f>
        <v>169536711</v>
      </c>
      <c r="G225" s="18">
        <f t="shared" si="41"/>
        <v>0</v>
      </c>
    </row>
    <row r="226" spans="1:7" x14ac:dyDescent="0.2">
      <c r="A226" s="19" t="s">
        <v>1</v>
      </c>
      <c r="B226" s="20" t="s">
        <v>1</v>
      </c>
      <c r="C226" s="28" t="s">
        <v>24</v>
      </c>
      <c r="D226" s="24" t="s">
        <v>298</v>
      </c>
      <c r="E226" s="22">
        <v>1784105</v>
      </c>
      <c r="F226" s="22">
        <v>1784105</v>
      </c>
      <c r="G226" s="18">
        <f t="shared" si="41"/>
        <v>0</v>
      </c>
    </row>
    <row r="227" spans="1:7" x14ac:dyDescent="0.2">
      <c r="A227" s="19" t="s">
        <v>1</v>
      </c>
      <c r="B227" s="20" t="s">
        <v>1</v>
      </c>
      <c r="C227" s="28" t="s">
        <v>51</v>
      </c>
      <c r="D227" s="24" t="s">
        <v>299</v>
      </c>
      <c r="E227" s="22">
        <v>167752606</v>
      </c>
      <c r="F227" s="22">
        <v>167752606</v>
      </c>
      <c r="G227" s="18">
        <f t="shared" si="41"/>
        <v>0</v>
      </c>
    </row>
    <row r="228" spans="1:7" x14ac:dyDescent="0.2">
      <c r="A228" s="8" t="s">
        <v>300</v>
      </c>
      <c r="B228" s="9" t="s">
        <v>1</v>
      </c>
      <c r="C228" s="9" t="s">
        <v>1</v>
      </c>
      <c r="D228" s="10" t="s">
        <v>301</v>
      </c>
      <c r="E228" s="11">
        <f t="shared" ref="E228:F228" si="43">SUM(E229+E231+E234+E274+E287+E289)</f>
        <v>416107231</v>
      </c>
      <c r="F228" s="11">
        <f t="shared" si="43"/>
        <v>416107231</v>
      </c>
      <c r="G228" s="12">
        <f t="shared" si="41"/>
        <v>0</v>
      </c>
    </row>
    <row r="229" spans="1:7" x14ac:dyDescent="0.2">
      <c r="A229" s="14"/>
      <c r="B229" s="15" t="s">
        <v>302</v>
      </c>
      <c r="C229" s="15" t="s">
        <v>1</v>
      </c>
      <c r="D229" s="16" t="s">
        <v>303</v>
      </c>
      <c r="E229" s="17">
        <f>SUM(E230)</f>
        <v>11000000</v>
      </c>
      <c r="F229" s="17">
        <f>SUM(F230)</f>
        <v>11000000</v>
      </c>
      <c r="G229" s="18">
        <f t="shared" si="41"/>
        <v>0</v>
      </c>
    </row>
    <row r="230" spans="1:7" x14ac:dyDescent="0.2">
      <c r="A230" s="19"/>
      <c r="B230" s="20" t="s">
        <v>1</v>
      </c>
      <c r="C230" s="20" t="s">
        <v>304</v>
      </c>
      <c r="D230" s="21" t="s">
        <v>303</v>
      </c>
      <c r="E230" s="22">
        <v>11000000</v>
      </c>
      <c r="F230" s="22">
        <v>11000000</v>
      </c>
      <c r="G230" s="18">
        <f t="shared" si="41"/>
        <v>0</v>
      </c>
    </row>
    <row r="231" spans="1:7" x14ac:dyDescent="0.2">
      <c r="A231" s="14"/>
      <c r="B231" s="15" t="s">
        <v>305</v>
      </c>
      <c r="C231" s="15" t="s">
        <v>1</v>
      </c>
      <c r="D231" s="16" t="s">
        <v>306</v>
      </c>
      <c r="E231" s="17">
        <f>SUM(E232:E233)</f>
        <v>9436316</v>
      </c>
      <c r="F231" s="17">
        <f>SUM(F232:F233)</f>
        <v>9436316</v>
      </c>
      <c r="G231" s="18">
        <f t="shared" si="41"/>
        <v>0</v>
      </c>
    </row>
    <row r="232" spans="1:7" x14ac:dyDescent="0.2">
      <c r="A232" s="19"/>
      <c r="B232" s="20" t="s">
        <v>1</v>
      </c>
      <c r="C232" s="20" t="s">
        <v>307</v>
      </c>
      <c r="D232" s="21" t="s">
        <v>308</v>
      </c>
      <c r="E232" s="22">
        <v>7950660</v>
      </c>
      <c r="F232" s="22">
        <v>7950660</v>
      </c>
      <c r="G232" s="18">
        <f t="shared" si="41"/>
        <v>0</v>
      </c>
    </row>
    <row r="233" spans="1:7" x14ac:dyDescent="0.2">
      <c r="A233" s="19"/>
      <c r="B233" s="20" t="s">
        <v>1</v>
      </c>
      <c r="C233" s="20" t="s">
        <v>307</v>
      </c>
      <c r="D233" s="21" t="s">
        <v>309</v>
      </c>
      <c r="E233" s="22">
        <v>1485656</v>
      </c>
      <c r="F233" s="22">
        <v>1485656</v>
      </c>
      <c r="G233" s="18">
        <f t="shared" si="41"/>
        <v>0</v>
      </c>
    </row>
    <row r="234" spans="1:7" x14ac:dyDescent="0.2">
      <c r="A234" s="14"/>
      <c r="B234" s="15" t="s">
        <v>310</v>
      </c>
      <c r="C234" s="15" t="s">
        <v>1</v>
      </c>
      <c r="D234" s="16" t="s">
        <v>311</v>
      </c>
      <c r="E234" s="17">
        <f t="shared" ref="E234:F234" si="44">SUM(E235:E247)</f>
        <v>302324590</v>
      </c>
      <c r="F234" s="17">
        <f t="shared" si="44"/>
        <v>302324590</v>
      </c>
      <c r="G234" s="18">
        <f t="shared" si="41"/>
        <v>0</v>
      </c>
    </row>
    <row r="235" spans="1:7" x14ac:dyDescent="0.2">
      <c r="A235" s="19" t="s">
        <v>1</v>
      </c>
      <c r="B235" s="20" t="s">
        <v>1</v>
      </c>
      <c r="C235" s="20" t="s">
        <v>12</v>
      </c>
      <c r="D235" s="21" t="s">
        <v>312</v>
      </c>
      <c r="E235" s="22">
        <v>6602120</v>
      </c>
      <c r="F235" s="22">
        <v>6602120</v>
      </c>
      <c r="G235" s="18">
        <f t="shared" si="41"/>
        <v>0</v>
      </c>
    </row>
    <row r="236" spans="1:7" x14ac:dyDescent="0.2">
      <c r="A236" s="29" t="s">
        <v>1</v>
      </c>
      <c r="B236" s="30" t="s">
        <v>1</v>
      </c>
      <c r="C236" s="30" t="s">
        <v>24</v>
      </c>
      <c r="D236" s="31" t="s">
        <v>414</v>
      </c>
      <c r="E236" s="32">
        <v>316326</v>
      </c>
      <c r="F236" s="32">
        <v>316326</v>
      </c>
      <c r="G236" s="18">
        <f t="shared" si="41"/>
        <v>0</v>
      </c>
    </row>
    <row r="237" spans="1:7" x14ac:dyDescent="0.2">
      <c r="A237" s="29" t="s">
        <v>1</v>
      </c>
      <c r="B237" s="30" t="s">
        <v>1</v>
      </c>
      <c r="C237" s="30" t="s">
        <v>24</v>
      </c>
      <c r="D237" s="31" t="s">
        <v>313</v>
      </c>
      <c r="E237" s="32">
        <v>6053337</v>
      </c>
      <c r="F237" s="32">
        <v>6053337</v>
      </c>
      <c r="G237" s="18">
        <f t="shared" si="41"/>
        <v>0</v>
      </c>
    </row>
    <row r="238" spans="1:7" x14ac:dyDescent="0.2">
      <c r="A238" s="29" t="s">
        <v>1</v>
      </c>
      <c r="B238" s="30" t="s">
        <v>1</v>
      </c>
      <c r="C238" s="33">
        <v>113</v>
      </c>
      <c r="D238" s="34" t="s">
        <v>314</v>
      </c>
      <c r="E238" s="32">
        <v>9355298</v>
      </c>
      <c r="F238" s="32">
        <v>9355298</v>
      </c>
      <c r="G238" s="18">
        <f t="shared" si="41"/>
        <v>0</v>
      </c>
    </row>
    <row r="239" spans="1:7" x14ac:dyDescent="0.2">
      <c r="A239" s="29"/>
      <c r="B239" s="30"/>
      <c r="C239" s="20" t="s">
        <v>30</v>
      </c>
      <c r="D239" s="21" t="s">
        <v>315</v>
      </c>
      <c r="E239" s="32">
        <v>597586</v>
      </c>
      <c r="F239" s="32">
        <v>597586</v>
      </c>
      <c r="G239" s="18">
        <f t="shared" si="41"/>
        <v>0</v>
      </c>
    </row>
    <row r="240" spans="1:7" x14ac:dyDescent="0.2">
      <c r="A240" s="19" t="s">
        <v>1</v>
      </c>
      <c r="B240" s="20" t="s">
        <v>1</v>
      </c>
      <c r="C240" s="20" t="s">
        <v>36</v>
      </c>
      <c r="D240" s="21" t="s">
        <v>438</v>
      </c>
      <c r="E240" s="22">
        <v>17434863</v>
      </c>
      <c r="F240" s="22">
        <v>17434863</v>
      </c>
      <c r="G240" s="18">
        <f t="shared" si="41"/>
        <v>0</v>
      </c>
    </row>
    <row r="241" spans="1:7" x14ac:dyDescent="0.2">
      <c r="A241" s="19" t="s">
        <v>1</v>
      </c>
      <c r="B241" s="20" t="s">
        <v>1</v>
      </c>
      <c r="C241" s="33" t="s">
        <v>36</v>
      </c>
      <c r="D241" s="34" t="s">
        <v>415</v>
      </c>
      <c r="E241" s="22">
        <v>1000000</v>
      </c>
      <c r="F241" s="22">
        <v>1000000</v>
      </c>
      <c r="G241" s="18">
        <f t="shared" si="41"/>
        <v>0</v>
      </c>
    </row>
    <row r="242" spans="1:7" x14ac:dyDescent="0.2">
      <c r="A242" s="19" t="s">
        <v>1</v>
      </c>
      <c r="B242" s="20" t="s">
        <v>1</v>
      </c>
      <c r="C242" s="20" t="s">
        <v>36</v>
      </c>
      <c r="D242" s="21" t="s">
        <v>316</v>
      </c>
      <c r="E242" s="22">
        <v>209607</v>
      </c>
      <c r="F242" s="22">
        <v>209607</v>
      </c>
      <c r="G242" s="18">
        <f t="shared" si="41"/>
        <v>0</v>
      </c>
    </row>
    <row r="243" spans="1:7" x14ac:dyDescent="0.2">
      <c r="A243" s="19" t="s">
        <v>1</v>
      </c>
      <c r="B243" s="20" t="s">
        <v>1</v>
      </c>
      <c r="C243" s="28" t="s">
        <v>287</v>
      </c>
      <c r="D243" s="24" t="s">
        <v>416</v>
      </c>
      <c r="E243" s="22">
        <v>33259</v>
      </c>
      <c r="F243" s="22">
        <v>33259</v>
      </c>
      <c r="G243" s="18">
        <f t="shared" si="41"/>
        <v>0</v>
      </c>
    </row>
    <row r="244" spans="1:7" x14ac:dyDescent="0.2">
      <c r="A244" s="19" t="s">
        <v>1</v>
      </c>
      <c r="B244" s="20" t="s">
        <v>1</v>
      </c>
      <c r="C244" s="30" t="s">
        <v>51</v>
      </c>
      <c r="D244" s="31" t="s">
        <v>417</v>
      </c>
      <c r="E244" s="22">
        <v>3999587</v>
      </c>
      <c r="F244" s="22">
        <v>3999587</v>
      </c>
      <c r="G244" s="18">
        <f t="shared" si="41"/>
        <v>0</v>
      </c>
    </row>
    <row r="245" spans="1:7" ht="25.5" x14ac:dyDescent="0.2">
      <c r="A245" s="19" t="s">
        <v>1</v>
      </c>
      <c r="B245" s="20" t="s">
        <v>1</v>
      </c>
      <c r="C245" s="35" t="s">
        <v>51</v>
      </c>
      <c r="D245" s="36" t="s">
        <v>317</v>
      </c>
      <c r="E245" s="22">
        <v>400000</v>
      </c>
      <c r="F245" s="22">
        <v>400000</v>
      </c>
      <c r="G245" s="18">
        <f t="shared" si="41"/>
        <v>0</v>
      </c>
    </row>
    <row r="246" spans="1:7" ht="25.5" x14ac:dyDescent="0.2">
      <c r="A246" s="29"/>
      <c r="B246" s="30"/>
      <c r="C246" s="35" t="s">
        <v>51</v>
      </c>
      <c r="D246" s="36" t="s">
        <v>436</v>
      </c>
      <c r="E246" s="32">
        <v>0</v>
      </c>
      <c r="F246" s="26"/>
      <c r="G246" s="18">
        <f t="shared" si="41"/>
        <v>0</v>
      </c>
    </row>
    <row r="247" spans="1:7" x14ac:dyDescent="0.2">
      <c r="A247" s="14"/>
      <c r="B247" s="15"/>
      <c r="C247" s="15"/>
      <c r="D247" s="16" t="s">
        <v>318</v>
      </c>
      <c r="E247" s="17">
        <f t="shared" ref="E247:F247" si="45">SUM(E248:E273)</f>
        <v>256322607</v>
      </c>
      <c r="F247" s="17">
        <f t="shared" si="45"/>
        <v>256322607</v>
      </c>
      <c r="G247" s="18">
        <f t="shared" si="41"/>
        <v>0</v>
      </c>
    </row>
    <row r="248" spans="1:7" x14ac:dyDescent="0.2">
      <c r="A248" s="19" t="s">
        <v>1</v>
      </c>
      <c r="B248" s="20" t="s">
        <v>1</v>
      </c>
      <c r="C248" s="20" t="s">
        <v>24</v>
      </c>
      <c r="D248" s="21" t="s">
        <v>319</v>
      </c>
      <c r="E248" s="22">
        <v>110001</v>
      </c>
      <c r="F248" s="22">
        <v>110001</v>
      </c>
      <c r="G248" s="18">
        <f t="shared" si="41"/>
        <v>0</v>
      </c>
    </row>
    <row r="249" spans="1:7" x14ac:dyDescent="0.2">
      <c r="A249" s="19" t="s">
        <v>1</v>
      </c>
      <c r="B249" s="20" t="s">
        <v>1</v>
      </c>
      <c r="C249" s="20" t="s">
        <v>26</v>
      </c>
      <c r="D249" s="21" t="s">
        <v>320</v>
      </c>
      <c r="E249" s="22">
        <v>377546</v>
      </c>
      <c r="F249" s="22">
        <v>377546</v>
      </c>
      <c r="G249" s="18">
        <f t="shared" si="41"/>
        <v>0</v>
      </c>
    </row>
    <row r="250" spans="1:7" x14ac:dyDescent="0.2">
      <c r="A250" s="19" t="s">
        <v>1</v>
      </c>
      <c r="B250" s="20" t="s">
        <v>1</v>
      </c>
      <c r="C250" s="20" t="s">
        <v>28</v>
      </c>
      <c r="D250" s="21" t="s">
        <v>321</v>
      </c>
      <c r="E250" s="22">
        <v>5677755</v>
      </c>
      <c r="F250" s="22">
        <v>5677755</v>
      </c>
      <c r="G250" s="18">
        <f t="shared" si="41"/>
        <v>0</v>
      </c>
    </row>
    <row r="251" spans="1:7" x14ac:dyDescent="0.2">
      <c r="A251" s="19" t="s">
        <v>1</v>
      </c>
      <c r="B251" s="20" t="s">
        <v>1</v>
      </c>
      <c r="C251" s="20" t="s">
        <v>28</v>
      </c>
      <c r="D251" s="21" t="s">
        <v>322</v>
      </c>
      <c r="E251" s="22">
        <v>33311582</v>
      </c>
      <c r="F251" s="22">
        <v>33311582</v>
      </c>
      <c r="G251" s="18">
        <f t="shared" si="41"/>
        <v>0</v>
      </c>
    </row>
    <row r="252" spans="1:7" x14ac:dyDescent="0.2">
      <c r="A252" s="19" t="s">
        <v>1</v>
      </c>
      <c r="B252" s="20" t="s">
        <v>1</v>
      </c>
      <c r="C252" s="20" t="s">
        <v>28</v>
      </c>
      <c r="D252" s="21" t="s">
        <v>323</v>
      </c>
      <c r="E252" s="22">
        <v>36206703</v>
      </c>
      <c r="F252" s="22">
        <v>36206703</v>
      </c>
      <c r="G252" s="18">
        <f t="shared" si="41"/>
        <v>0</v>
      </c>
    </row>
    <row r="253" spans="1:7" x14ac:dyDescent="0.2">
      <c r="A253" s="19" t="s">
        <v>1</v>
      </c>
      <c r="B253" s="20" t="s">
        <v>1</v>
      </c>
      <c r="C253" s="20" t="s">
        <v>28</v>
      </c>
      <c r="D253" s="21" t="s">
        <v>324</v>
      </c>
      <c r="E253" s="22">
        <v>5922778</v>
      </c>
      <c r="F253" s="22">
        <v>5922778</v>
      </c>
      <c r="G253" s="18">
        <f t="shared" si="41"/>
        <v>0</v>
      </c>
    </row>
    <row r="254" spans="1:7" x14ac:dyDescent="0.2">
      <c r="A254" s="19" t="s">
        <v>1</v>
      </c>
      <c r="B254" s="20" t="s">
        <v>1</v>
      </c>
      <c r="C254" s="20" t="s">
        <v>30</v>
      </c>
      <c r="D254" s="21" t="s">
        <v>325</v>
      </c>
      <c r="E254" s="22">
        <v>8941469</v>
      </c>
      <c r="F254" s="22">
        <v>8941469</v>
      </c>
      <c r="G254" s="18">
        <f t="shared" si="41"/>
        <v>0</v>
      </c>
    </row>
    <row r="255" spans="1:7" x14ac:dyDescent="0.2">
      <c r="A255" s="19" t="s">
        <v>1</v>
      </c>
      <c r="B255" s="20" t="s">
        <v>1</v>
      </c>
      <c r="C255" s="20" t="s">
        <v>32</v>
      </c>
      <c r="D255" s="21" t="s">
        <v>326</v>
      </c>
      <c r="E255" s="22">
        <v>1038276</v>
      </c>
      <c r="F255" s="22">
        <v>1038276</v>
      </c>
      <c r="G255" s="18">
        <f t="shared" si="41"/>
        <v>0</v>
      </c>
    </row>
    <row r="256" spans="1:7" x14ac:dyDescent="0.2">
      <c r="A256" s="19" t="s">
        <v>1</v>
      </c>
      <c r="B256" s="20" t="s">
        <v>1</v>
      </c>
      <c r="C256" s="20" t="s">
        <v>111</v>
      </c>
      <c r="D256" s="21" t="s">
        <v>327</v>
      </c>
      <c r="E256" s="22">
        <v>52661603</v>
      </c>
      <c r="F256" s="22">
        <v>52661603</v>
      </c>
      <c r="G256" s="18">
        <f t="shared" si="41"/>
        <v>0</v>
      </c>
    </row>
    <row r="257" spans="1:7" x14ac:dyDescent="0.2">
      <c r="A257" s="19" t="s">
        <v>1</v>
      </c>
      <c r="B257" s="20" t="s">
        <v>1</v>
      </c>
      <c r="C257" s="20" t="s">
        <v>36</v>
      </c>
      <c r="D257" s="21" t="s">
        <v>328</v>
      </c>
      <c r="E257" s="22">
        <v>3141650</v>
      </c>
      <c r="F257" s="22">
        <v>3141650</v>
      </c>
      <c r="G257" s="18">
        <f t="shared" si="41"/>
        <v>0</v>
      </c>
    </row>
    <row r="258" spans="1:7" x14ac:dyDescent="0.2">
      <c r="A258" s="19" t="s">
        <v>1</v>
      </c>
      <c r="B258" s="20" t="s">
        <v>1</v>
      </c>
      <c r="C258" s="20" t="s">
        <v>36</v>
      </c>
      <c r="D258" s="21" t="s">
        <v>329</v>
      </c>
      <c r="E258" s="22">
        <v>17231151</v>
      </c>
      <c r="F258" s="22">
        <v>17231151</v>
      </c>
      <c r="G258" s="18">
        <f t="shared" si="41"/>
        <v>0</v>
      </c>
    </row>
    <row r="259" spans="1:7" x14ac:dyDescent="0.2">
      <c r="A259" s="19" t="s">
        <v>1</v>
      </c>
      <c r="B259" s="20" t="s">
        <v>1</v>
      </c>
      <c r="C259" s="20" t="s">
        <v>36</v>
      </c>
      <c r="D259" s="21" t="s">
        <v>330</v>
      </c>
      <c r="E259" s="22">
        <v>170478</v>
      </c>
      <c r="F259" s="22">
        <v>170478</v>
      </c>
      <c r="G259" s="18">
        <f t="shared" si="41"/>
        <v>0</v>
      </c>
    </row>
    <row r="260" spans="1:7" x14ac:dyDescent="0.2">
      <c r="A260" s="19" t="s">
        <v>1</v>
      </c>
      <c r="B260" s="20" t="s">
        <v>1</v>
      </c>
      <c r="C260" s="20" t="s">
        <v>331</v>
      </c>
      <c r="D260" s="21" t="s">
        <v>332</v>
      </c>
      <c r="E260" s="22">
        <v>3329721</v>
      </c>
      <c r="F260" s="22">
        <v>3329721</v>
      </c>
      <c r="G260" s="18">
        <f t="shared" si="41"/>
        <v>0</v>
      </c>
    </row>
    <row r="261" spans="1:7" x14ac:dyDescent="0.2">
      <c r="A261" s="19" t="s">
        <v>1</v>
      </c>
      <c r="B261" s="20" t="s">
        <v>1</v>
      </c>
      <c r="C261" s="20" t="s">
        <v>150</v>
      </c>
      <c r="D261" s="21" t="s">
        <v>418</v>
      </c>
      <c r="E261" s="22">
        <v>7500000</v>
      </c>
      <c r="F261" s="22">
        <v>7500000</v>
      </c>
      <c r="G261" s="18">
        <f t="shared" si="41"/>
        <v>0</v>
      </c>
    </row>
    <row r="262" spans="1:7" x14ac:dyDescent="0.2">
      <c r="A262" s="19" t="s">
        <v>1</v>
      </c>
      <c r="B262" s="20" t="s">
        <v>1</v>
      </c>
      <c r="C262" s="20" t="s">
        <v>150</v>
      </c>
      <c r="D262" s="21" t="s">
        <v>333</v>
      </c>
      <c r="E262" s="22">
        <v>48342721</v>
      </c>
      <c r="F262" s="22">
        <v>48342721</v>
      </c>
      <c r="G262" s="18">
        <f t="shared" si="41"/>
        <v>0</v>
      </c>
    </row>
    <row r="263" spans="1:7" x14ac:dyDescent="0.2">
      <c r="A263" s="19" t="s">
        <v>1</v>
      </c>
      <c r="B263" s="20" t="s">
        <v>1</v>
      </c>
      <c r="C263" s="20" t="s">
        <v>114</v>
      </c>
      <c r="D263" s="21" t="s">
        <v>334</v>
      </c>
      <c r="E263" s="22">
        <v>1700000</v>
      </c>
      <c r="F263" s="22">
        <v>1700000</v>
      </c>
      <c r="G263" s="18">
        <f t="shared" si="41"/>
        <v>0</v>
      </c>
    </row>
    <row r="264" spans="1:7" x14ac:dyDescent="0.2">
      <c r="A264" s="19" t="s">
        <v>1</v>
      </c>
      <c r="B264" s="20" t="s">
        <v>1</v>
      </c>
      <c r="C264" s="20" t="s">
        <v>116</v>
      </c>
      <c r="D264" s="21" t="s">
        <v>335</v>
      </c>
      <c r="E264" s="22">
        <v>7774389</v>
      </c>
      <c r="F264" s="22">
        <v>7774389</v>
      </c>
      <c r="G264" s="18">
        <f t="shared" si="41"/>
        <v>0</v>
      </c>
    </row>
    <row r="265" spans="1:7" x14ac:dyDescent="0.2">
      <c r="A265" s="19" t="s">
        <v>1</v>
      </c>
      <c r="B265" s="20" t="s">
        <v>1</v>
      </c>
      <c r="C265" s="20" t="s">
        <v>38</v>
      </c>
      <c r="D265" s="21" t="s">
        <v>336</v>
      </c>
      <c r="E265" s="22">
        <v>876590</v>
      </c>
      <c r="F265" s="22">
        <v>876590</v>
      </c>
      <c r="G265" s="18">
        <f t="shared" si="41"/>
        <v>0</v>
      </c>
    </row>
    <row r="266" spans="1:7" x14ac:dyDescent="0.2">
      <c r="A266" s="19" t="s">
        <v>1</v>
      </c>
      <c r="B266" s="20" t="s">
        <v>1</v>
      </c>
      <c r="C266" s="20" t="s">
        <v>40</v>
      </c>
      <c r="D266" s="21" t="s">
        <v>419</v>
      </c>
      <c r="E266" s="22">
        <v>544192</v>
      </c>
      <c r="F266" s="22">
        <v>544192</v>
      </c>
      <c r="G266" s="18">
        <f t="shared" si="41"/>
        <v>0</v>
      </c>
    </row>
    <row r="267" spans="1:7" x14ac:dyDescent="0.2">
      <c r="A267" s="19" t="s">
        <v>1</v>
      </c>
      <c r="B267" s="20" t="s">
        <v>1</v>
      </c>
      <c r="C267" s="20" t="s">
        <v>40</v>
      </c>
      <c r="D267" s="21" t="s">
        <v>420</v>
      </c>
      <c r="E267" s="22">
        <v>1032200</v>
      </c>
      <c r="F267" s="22">
        <v>1032200</v>
      </c>
      <c r="G267" s="18">
        <f t="shared" ref="G267:G313" si="46">F267-E267</f>
        <v>0</v>
      </c>
    </row>
    <row r="268" spans="1:7" x14ac:dyDescent="0.2">
      <c r="A268" s="19" t="s">
        <v>1</v>
      </c>
      <c r="B268" s="20" t="s">
        <v>1</v>
      </c>
      <c r="C268" s="20" t="s">
        <v>40</v>
      </c>
      <c r="D268" s="21" t="s">
        <v>421</v>
      </c>
      <c r="E268" s="22">
        <v>1600000</v>
      </c>
      <c r="F268" s="22">
        <v>1600000</v>
      </c>
      <c r="G268" s="18">
        <f t="shared" si="46"/>
        <v>0</v>
      </c>
    </row>
    <row r="269" spans="1:7" x14ac:dyDescent="0.2">
      <c r="A269" s="19" t="s">
        <v>1</v>
      </c>
      <c r="B269" s="20" t="s">
        <v>1</v>
      </c>
      <c r="C269" s="20" t="s">
        <v>40</v>
      </c>
      <c r="D269" s="21" t="s">
        <v>422</v>
      </c>
      <c r="E269" s="22">
        <v>14966833</v>
      </c>
      <c r="F269" s="22">
        <v>14966833</v>
      </c>
      <c r="G269" s="18">
        <f t="shared" si="46"/>
        <v>0</v>
      </c>
    </row>
    <row r="270" spans="1:7" x14ac:dyDescent="0.2">
      <c r="A270" s="19" t="s">
        <v>1</v>
      </c>
      <c r="B270" s="20" t="s">
        <v>1</v>
      </c>
      <c r="C270" s="20" t="s">
        <v>46</v>
      </c>
      <c r="D270" s="21" t="s">
        <v>423</v>
      </c>
      <c r="E270" s="22">
        <v>828855</v>
      </c>
      <c r="F270" s="22">
        <v>828855</v>
      </c>
      <c r="G270" s="18">
        <f t="shared" si="46"/>
        <v>0</v>
      </c>
    </row>
    <row r="271" spans="1:7" x14ac:dyDescent="0.2">
      <c r="A271" s="19"/>
      <c r="B271" s="20"/>
      <c r="C271" s="20" t="s">
        <v>48</v>
      </c>
      <c r="D271" s="21" t="s">
        <v>337</v>
      </c>
      <c r="E271" s="22">
        <v>323739</v>
      </c>
      <c r="F271" s="22">
        <v>323739</v>
      </c>
      <c r="G271" s="18">
        <f t="shared" si="46"/>
        <v>0</v>
      </c>
    </row>
    <row r="272" spans="1:7" x14ac:dyDescent="0.2">
      <c r="A272" s="19"/>
      <c r="B272" s="20"/>
      <c r="C272" s="27" t="s">
        <v>55</v>
      </c>
      <c r="D272" s="25" t="s">
        <v>338</v>
      </c>
      <c r="E272" s="22">
        <v>1626861</v>
      </c>
      <c r="F272" s="22">
        <v>1626861</v>
      </c>
      <c r="G272" s="18">
        <f t="shared" si="46"/>
        <v>0</v>
      </c>
    </row>
    <row r="273" spans="1:7" x14ac:dyDescent="0.2">
      <c r="A273" s="19" t="s">
        <v>1</v>
      </c>
      <c r="B273" s="20" t="s">
        <v>1</v>
      </c>
      <c r="C273" s="27" t="s">
        <v>55</v>
      </c>
      <c r="D273" s="25" t="s">
        <v>339</v>
      </c>
      <c r="E273" s="22">
        <v>1085514</v>
      </c>
      <c r="F273" s="22">
        <v>1085514</v>
      </c>
      <c r="G273" s="18">
        <f t="shared" si="46"/>
        <v>0</v>
      </c>
    </row>
    <row r="274" spans="1:7" x14ac:dyDescent="0.2">
      <c r="A274" s="14"/>
      <c r="B274" s="15" t="s">
        <v>340</v>
      </c>
      <c r="C274" s="15" t="s">
        <v>1</v>
      </c>
      <c r="D274" s="16" t="s">
        <v>341</v>
      </c>
      <c r="E274" s="17">
        <f t="shared" ref="E274:F274" si="47">SUM(E275:E286)</f>
        <v>51796879</v>
      </c>
      <c r="F274" s="17">
        <f t="shared" si="47"/>
        <v>51796879</v>
      </c>
      <c r="G274" s="18">
        <f t="shared" si="46"/>
        <v>0</v>
      </c>
    </row>
    <row r="275" spans="1:7" x14ac:dyDescent="0.2">
      <c r="A275" s="19" t="s">
        <v>1</v>
      </c>
      <c r="B275" s="20" t="s">
        <v>1</v>
      </c>
      <c r="C275" s="20" t="s">
        <v>24</v>
      </c>
      <c r="D275" s="21" t="s">
        <v>424</v>
      </c>
      <c r="E275" s="22">
        <v>1115300</v>
      </c>
      <c r="F275" s="22">
        <v>1115300</v>
      </c>
      <c r="G275" s="18">
        <f t="shared" si="46"/>
        <v>0</v>
      </c>
    </row>
    <row r="276" spans="1:7" x14ac:dyDescent="0.2">
      <c r="A276" s="19" t="s">
        <v>1</v>
      </c>
      <c r="B276" s="20" t="s">
        <v>1</v>
      </c>
      <c r="C276" s="20" t="s">
        <v>26</v>
      </c>
      <c r="D276" s="21" t="s">
        <v>425</v>
      </c>
      <c r="E276" s="22">
        <v>8234982</v>
      </c>
      <c r="F276" s="22">
        <v>8234982</v>
      </c>
      <c r="G276" s="18">
        <f t="shared" si="46"/>
        <v>0</v>
      </c>
    </row>
    <row r="277" spans="1:7" ht="25.5" x14ac:dyDescent="0.2">
      <c r="A277" s="19" t="s">
        <v>1</v>
      </c>
      <c r="B277" s="20" t="s">
        <v>1</v>
      </c>
      <c r="C277" s="28" t="s">
        <v>26</v>
      </c>
      <c r="D277" s="24" t="s">
        <v>426</v>
      </c>
      <c r="E277" s="22">
        <v>156000</v>
      </c>
      <c r="F277" s="22">
        <v>156000</v>
      </c>
      <c r="G277" s="18">
        <f t="shared" si="46"/>
        <v>0</v>
      </c>
    </row>
    <row r="278" spans="1:7" x14ac:dyDescent="0.2">
      <c r="A278" s="19" t="s">
        <v>1</v>
      </c>
      <c r="B278" s="20" t="s">
        <v>1</v>
      </c>
      <c r="C278" s="28" t="s">
        <v>28</v>
      </c>
      <c r="D278" s="24" t="s">
        <v>427</v>
      </c>
      <c r="E278" s="22">
        <v>2500000</v>
      </c>
      <c r="F278" s="22">
        <v>2500000</v>
      </c>
      <c r="G278" s="18">
        <f t="shared" si="46"/>
        <v>0</v>
      </c>
    </row>
    <row r="279" spans="1:7" x14ac:dyDescent="0.2">
      <c r="A279" s="19" t="s">
        <v>1</v>
      </c>
      <c r="B279" s="20" t="s">
        <v>1</v>
      </c>
      <c r="C279" s="20" t="s">
        <v>28</v>
      </c>
      <c r="D279" s="21" t="s">
        <v>342</v>
      </c>
      <c r="E279" s="22">
        <v>7889352</v>
      </c>
      <c r="F279" s="22">
        <v>7889352</v>
      </c>
      <c r="G279" s="18">
        <f t="shared" si="46"/>
        <v>0</v>
      </c>
    </row>
    <row r="280" spans="1:7" x14ac:dyDescent="0.2">
      <c r="A280" s="19" t="s">
        <v>1</v>
      </c>
      <c r="B280" s="20" t="s">
        <v>1</v>
      </c>
      <c r="C280" s="20" t="s">
        <v>28</v>
      </c>
      <c r="D280" s="21" t="s">
        <v>343</v>
      </c>
      <c r="E280" s="22">
        <v>14871466</v>
      </c>
      <c r="F280" s="22">
        <v>14871466</v>
      </c>
      <c r="G280" s="18">
        <f t="shared" si="46"/>
        <v>0</v>
      </c>
    </row>
    <row r="281" spans="1:7" x14ac:dyDescent="0.2">
      <c r="A281" s="19" t="s">
        <v>1</v>
      </c>
      <c r="B281" s="20" t="s">
        <v>1</v>
      </c>
      <c r="C281" s="20" t="s">
        <v>28</v>
      </c>
      <c r="D281" s="21" t="s">
        <v>344</v>
      </c>
      <c r="E281" s="22">
        <v>6628889</v>
      </c>
      <c r="F281" s="22">
        <v>6628889</v>
      </c>
      <c r="G281" s="18">
        <f t="shared" si="46"/>
        <v>0</v>
      </c>
    </row>
    <row r="282" spans="1:7" x14ac:dyDescent="0.2">
      <c r="A282" s="19" t="s">
        <v>1</v>
      </c>
      <c r="B282" s="20" t="s">
        <v>1</v>
      </c>
      <c r="C282" s="20" t="s">
        <v>28</v>
      </c>
      <c r="D282" s="21" t="s">
        <v>345</v>
      </c>
      <c r="E282" s="22">
        <v>5848152</v>
      </c>
      <c r="F282" s="22">
        <v>5848152</v>
      </c>
      <c r="G282" s="18">
        <f t="shared" si="46"/>
        <v>0</v>
      </c>
    </row>
    <row r="283" spans="1:7" x14ac:dyDescent="0.2">
      <c r="A283" s="19" t="s">
        <v>1</v>
      </c>
      <c r="B283" s="20" t="s">
        <v>1</v>
      </c>
      <c r="C283" s="20" t="s">
        <v>30</v>
      </c>
      <c r="D283" s="21" t="s">
        <v>346</v>
      </c>
      <c r="E283" s="22">
        <v>253100</v>
      </c>
      <c r="F283" s="22">
        <v>253100</v>
      </c>
      <c r="G283" s="18">
        <f t="shared" si="46"/>
        <v>0</v>
      </c>
    </row>
    <row r="284" spans="1:7" x14ac:dyDescent="0.2">
      <c r="A284" s="19" t="s">
        <v>1</v>
      </c>
      <c r="B284" s="20" t="s">
        <v>1</v>
      </c>
      <c r="C284" s="20" t="s">
        <v>150</v>
      </c>
      <c r="D284" s="21" t="s">
        <v>428</v>
      </c>
      <c r="E284" s="22">
        <v>912435</v>
      </c>
      <c r="F284" s="22">
        <v>912435</v>
      </c>
      <c r="G284" s="18">
        <f t="shared" si="46"/>
        <v>0</v>
      </c>
    </row>
    <row r="285" spans="1:7" x14ac:dyDescent="0.2">
      <c r="A285" s="19" t="s">
        <v>1</v>
      </c>
      <c r="B285" s="20" t="s">
        <v>1</v>
      </c>
      <c r="C285" s="20" t="s">
        <v>287</v>
      </c>
      <c r="D285" s="21" t="s">
        <v>429</v>
      </c>
      <c r="E285" s="22">
        <v>437396</v>
      </c>
      <c r="F285" s="22">
        <v>437396</v>
      </c>
      <c r="G285" s="18">
        <f t="shared" si="46"/>
        <v>0</v>
      </c>
    </row>
    <row r="286" spans="1:7" x14ac:dyDescent="0.2">
      <c r="A286" s="19" t="s">
        <v>1</v>
      </c>
      <c r="B286" s="20" t="s">
        <v>1</v>
      </c>
      <c r="C286" s="20" t="s">
        <v>287</v>
      </c>
      <c r="D286" s="21" t="s">
        <v>430</v>
      </c>
      <c r="E286" s="22">
        <v>2949807</v>
      </c>
      <c r="F286" s="22">
        <v>2949807</v>
      </c>
      <c r="G286" s="18">
        <f t="shared" si="46"/>
        <v>0</v>
      </c>
    </row>
    <row r="287" spans="1:7" x14ac:dyDescent="0.2">
      <c r="A287" s="14"/>
      <c r="B287" s="15" t="s">
        <v>347</v>
      </c>
      <c r="C287" s="15" t="s">
        <v>1</v>
      </c>
      <c r="D287" s="16" t="s">
        <v>348</v>
      </c>
      <c r="E287" s="17">
        <f t="shared" ref="E287:F289" si="48">SUM(E288)</f>
        <v>36427701</v>
      </c>
      <c r="F287" s="17">
        <f t="shared" si="48"/>
        <v>36427701</v>
      </c>
      <c r="G287" s="18">
        <f t="shared" si="46"/>
        <v>0</v>
      </c>
    </row>
    <row r="288" spans="1:7" x14ac:dyDescent="0.2">
      <c r="A288" s="19"/>
      <c r="B288" s="20" t="s">
        <v>1</v>
      </c>
      <c r="C288" s="20" t="s">
        <v>349</v>
      </c>
      <c r="D288" s="21" t="s">
        <v>348</v>
      </c>
      <c r="E288" s="22">
        <v>36427701</v>
      </c>
      <c r="F288" s="22">
        <v>36427701</v>
      </c>
      <c r="G288" s="18">
        <f t="shared" si="46"/>
        <v>0</v>
      </c>
    </row>
    <row r="289" spans="1:7" x14ac:dyDescent="0.2">
      <c r="A289" s="14"/>
      <c r="B289" s="15" t="s">
        <v>350</v>
      </c>
      <c r="C289" s="15" t="s">
        <v>1</v>
      </c>
      <c r="D289" s="23" t="s">
        <v>351</v>
      </c>
      <c r="E289" s="17">
        <f t="shared" si="48"/>
        <v>5121745</v>
      </c>
      <c r="F289" s="17">
        <f t="shared" si="48"/>
        <v>5121745</v>
      </c>
      <c r="G289" s="18">
        <f t="shared" si="46"/>
        <v>0</v>
      </c>
    </row>
    <row r="290" spans="1:7" x14ac:dyDescent="0.2">
      <c r="A290" s="19" t="s">
        <v>1</v>
      </c>
      <c r="B290" s="20" t="s">
        <v>1</v>
      </c>
      <c r="C290" s="20" t="s">
        <v>51</v>
      </c>
      <c r="D290" s="24" t="s">
        <v>352</v>
      </c>
      <c r="E290" s="22">
        <v>5121745</v>
      </c>
      <c r="F290" s="22">
        <v>5121745</v>
      </c>
      <c r="G290" s="18">
        <f t="shared" si="46"/>
        <v>0</v>
      </c>
    </row>
    <row r="291" spans="1:7" x14ac:dyDescent="0.2">
      <c r="A291" s="8" t="s">
        <v>353</v>
      </c>
      <c r="B291" s="9" t="s">
        <v>1</v>
      </c>
      <c r="C291" s="9" t="s">
        <v>1</v>
      </c>
      <c r="D291" s="10" t="s">
        <v>354</v>
      </c>
      <c r="E291" s="11">
        <f>SUM(E292)</f>
        <v>74000000</v>
      </c>
      <c r="F291" s="11">
        <f>SUM(F292)</f>
        <v>74000000</v>
      </c>
      <c r="G291" s="18">
        <f t="shared" si="46"/>
        <v>0</v>
      </c>
    </row>
    <row r="292" spans="1:7" x14ac:dyDescent="0.2">
      <c r="A292" s="14"/>
      <c r="B292" s="15" t="s">
        <v>355</v>
      </c>
      <c r="C292" s="15" t="s">
        <v>1</v>
      </c>
      <c r="D292" s="16" t="s">
        <v>356</v>
      </c>
      <c r="E292" s="17">
        <f>SUM(E293)</f>
        <v>74000000</v>
      </c>
      <c r="F292" s="17">
        <f>SUM(F293)</f>
        <v>74000000</v>
      </c>
      <c r="G292" s="18">
        <f t="shared" si="46"/>
        <v>0</v>
      </c>
    </row>
    <row r="293" spans="1:7" x14ac:dyDescent="0.2">
      <c r="A293" s="19" t="s">
        <v>1</v>
      </c>
      <c r="B293" s="20" t="s">
        <v>1</v>
      </c>
      <c r="C293" s="20" t="s">
        <v>51</v>
      </c>
      <c r="D293" s="21" t="s">
        <v>357</v>
      </c>
      <c r="E293" s="22">
        <v>74000000</v>
      </c>
      <c r="F293" s="22">
        <v>74000000</v>
      </c>
      <c r="G293" s="18">
        <f t="shared" si="46"/>
        <v>0</v>
      </c>
    </row>
    <row r="294" spans="1:7" x14ac:dyDescent="0.2">
      <c r="A294" s="8" t="s">
        <v>358</v>
      </c>
      <c r="B294" s="9" t="s">
        <v>1</v>
      </c>
      <c r="C294" s="9" t="s">
        <v>1</v>
      </c>
      <c r="D294" s="10" t="s">
        <v>359</v>
      </c>
      <c r="E294" s="11">
        <f t="shared" ref="E294:F294" si="49">SUM(E300+E310+E302+E304+E306+E308+E312+E295)</f>
        <v>604575474</v>
      </c>
      <c r="F294" s="11">
        <f t="shared" si="49"/>
        <v>610547410</v>
      </c>
      <c r="G294" s="12">
        <f t="shared" si="46"/>
        <v>5971936</v>
      </c>
    </row>
    <row r="295" spans="1:7" x14ac:dyDescent="0.2">
      <c r="A295" s="14"/>
      <c r="B295" s="15" t="s">
        <v>360</v>
      </c>
      <c r="C295" s="15" t="s">
        <v>1</v>
      </c>
      <c r="D295" s="23" t="s">
        <v>361</v>
      </c>
      <c r="E295" s="17">
        <f>SUM(E296:E299)</f>
        <v>164825985</v>
      </c>
      <c r="F295" s="17">
        <f>SUM(F296:F299)</f>
        <v>170797921</v>
      </c>
      <c r="G295" s="18">
        <f t="shared" si="46"/>
        <v>5971936</v>
      </c>
    </row>
    <row r="296" spans="1:7" x14ac:dyDescent="0.2">
      <c r="A296" s="14"/>
      <c r="B296" s="15"/>
      <c r="C296" s="20" t="s">
        <v>362</v>
      </c>
      <c r="D296" s="24" t="s">
        <v>439</v>
      </c>
      <c r="E296" s="22">
        <v>483642</v>
      </c>
      <c r="F296" s="22">
        <v>483642</v>
      </c>
      <c r="G296" s="18">
        <f t="shared" si="46"/>
        <v>0</v>
      </c>
    </row>
    <row r="297" spans="1:7" x14ac:dyDescent="0.2">
      <c r="A297" s="19"/>
      <c r="B297" s="20" t="s">
        <v>1</v>
      </c>
      <c r="C297" s="20" t="s">
        <v>362</v>
      </c>
      <c r="D297" s="24" t="s">
        <v>431</v>
      </c>
      <c r="E297" s="22">
        <v>21674913</v>
      </c>
      <c r="F297" s="22">
        <f>21674913+5971936</f>
        <v>27646849</v>
      </c>
      <c r="G297" s="18">
        <f t="shared" si="46"/>
        <v>5971936</v>
      </c>
    </row>
    <row r="298" spans="1:7" x14ac:dyDescent="0.2">
      <c r="A298" s="19"/>
      <c r="B298" s="20" t="s">
        <v>1</v>
      </c>
      <c r="C298" s="20" t="s">
        <v>362</v>
      </c>
      <c r="D298" s="24" t="s">
        <v>363</v>
      </c>
      <c r="E298" s="22">
        <v>1431526</v>
      </c>
      <c r="F298" s="22">
        <v>1431526</v>
      </c>
      <c r="G298" s="18">
        <f t="shared" si="46"/>
        <v>0</v>
      </c>
    </row>
    <row r="299" spans="1:7" x14ac:dyDescent="0.2">
      <c r="A299" s="19"/>
      <c r="B299" s="20" t="s">
        <v>1</v>
      </c>
      <c r="C299" s="20" t="s">
        <v>362</v>
      </c>
      <c r="D299" s="24" t="s">
        <v>364</v>
      </c>
      <c r="E299" s="22">
        <v>141235904</v>
      </c>
      <c r="F299" s="22">
        <v>141235904</v>
      </c>
      <c r="G299" s="18">
        <f t="shared" si="46"/>
        <v>0</v>
      </c>
    </row>
    <row r="300" spans="1:7" x14ac:dyDescent="0.2">
      <c r="A300" s="14"/>
      <c r="B300" s="15" t="s">
        <v>365</v>
      </c>
      <c r="C300" s="15" t="s">
        <v>1</v>
      </c>
      <c r="D300" s="16" t="s">
        <v>366</v>
      </c>
      <c r="E300" s="17">
        <f t="shared" ref="E300:F300" si="50">SUM(E301)</f>
        <v>5728308</v>
      </c>
      <c r="F300" s="17">
        <f t="shared" si="50"/>
        <v>5728308</v>
      </c>
      <c r="G300" s="18">
        <f t="shared" si="46"/>
        <v>0</v>
      </c>
    </row>
    <row r="301" spans="1:7" x14ac:dyDescent="0.2">
      <c r="A301" s="19"/>
      <c r="B301" s="20" t="s">
        <v>1</v>
      </c>
      <c r="C301" s="20" t="s">
        <v>367</v>
      </c>
      <c r="D301" s="21" t="s">
        <v>366</v>
      </c>
      <c r="E301" s="22">
        <v>5728308</v>
      </c>
      <c r="F301" s="22">
        <v>5728308</v>
      </c>
      <c r="G301" s="18">
        <f t="shared" si="46"/>
        <v>0</v>
      </c>
    </row>
    <row r="302" spans="1:7" x14ac:dyDescent="0.2">
      <c r="A302" s="14"/>
      <c r="B302" s="15" t="s">
        <v>368</v>
      </c>
      <c r="C302" s="15" t="s">
        <v>1</v>
      </c>
      <c r="D302" s="16" t="s">
        <v>369</v>
      </c>
      <c r="E302" s="17">
        <f t="shared" ref="E302:F302" si="51">SUM(E303)</f>
        <v>35669042</v>
      </c>
      <c r="F302" s="17">
        <f t="shared" si="51"/>
        <v>35669042</v>
      </c>
      <c r="G302" s="18">
        <f t="shared" si="46"/>
        <v>0</v>
      </c>
    </row>
    <row r="303" spans="1:7" x14ac:dyDescent="0.2">
      <c r="A303" s="19"/>
      <c r="B303" s="20" t="s">
        <v>1</v>
      </c>
      <c r="C303" s="20" t="s">
        <v>36</v>
      </c>
      <c r="D303" s="21" t="s">
        <v>370</v>
      </c>
      <c r="E303" s="22">
        <v>35669042</v>
      </c>
      <c r="F303" s="22">
        <v>35669042</v>
      </c>
      <c r="G303" s="18">
        <f t="shared" si="46"/>
        <v>0</v>
      </c>
    </row>
    <row r="304" spans="1:7" x14ac:dyDescent="0.2">
      <c r="A304" s="14"/>
      <c r="B304" s="15" t="s">
        <v>371</v>
      </c>
      <c r="C304" s="15" t="s">
        <v>1</v>
      </c>
      <c r="D304" s="16" t="s">
        <v>372</v>
      </c>
      <c r="E304" s="17">
        <f t="shared" ref="E304:F304" si="52">SUM(E305)</f>
        <v>316403180</v>
      </c>
      <c r="F304" s="17">
        <f t="shared" si="52"/>
        <v>316403180</v>
      </c>
      <c r="G304" s="18">
        <f t="shared" si="46"/>
        <v>0</v>
      </c>
    </row>
    <row r="305" spans="1:7" x14ac:dyDescent="0.2">
      <c r="A305" s="19"/>
      <c r="B305" s="20" t="s">
        <v>1</v>
      </c>
      <c r="C305" s="20" t="s">
        <v>373</v>
      </c>
      <c r="D305" s="21" t="s">
        <v>372</v>
      </c>
      <c r="E305" s="22">
        <v>316403180</v>
      </c>
      <c r="F305" s="22">
        <v>316403180</v>
      </c>
      <c r="G305" s="18">
        <f t="shared" si="46"/>
        <v>0</v>
      </c>
    </row>
    <row r="306" spans="1:7" x14ac:dyDescent="0.2">
      <c r="A306" s="14"/>
      <c r="B306" s="15" t="s">
        <v>374</v>
      </c>
      <c r="C306" s="15" t="s">
        <v>1</v>
      </c>
      <c r="D306" s="16" t="s">
        <v>375</v>
      </c>
      <c r="E306" s="17">
        <f t="shared" ref="E306:F306" si="53">SUM(E307)</f>
        <v>12529642</v>
      </c>
      <c r="F306" s="17">
        <f t="shared" si="53"/>
        <v>12529642</v>
      </c>
      <c r="G306" s="18">
        <f t="shared" si="46"/>
        <v>0</v>
      </c>
    </row>
    <row r="307" spans="1:7" x14ac:dyDescent="0.2">
      <c r="A307" s="19"/>
      <c r="B307" s="20" t="s">
        <v>1</v>
      </c>
      <c r="C307" s="20" t="s">
        <v>287</v>
      </c>
      <c r="D307" s="21" t="s">
        <v>375</v>
      </c>
      <c r="E307" s="22">
        <v>12529642</v>
      </c>
      <c r="F307" s="22">
        <v>12529642</v>
      </c>
      <c r="G307" s="18">
        <f t="shared" si="46"/>
        <v>0</v>
      </c>
    </row>
    <row r="308" spans="1:7" x14ac:dyDescent="0.2">
      <c r="A308" s="14"/>
      <c r="B308" s="15" t="s">
        <v>376</v>
      </c>
      <c r="C308" s="15" t="s">
        <v>1</v>
      </c>
      <c r="D308" s="16" t="s">
        <v>377</v>
      </c>
      <c r="E308" s="17">
        <f t="shared" ref="E308:F308" si="54">SUM(E309)</f>
        <v>12438229</v>
      </c>
      <c r="F308" s="17">
        <f t="shared" si="54"/>
        <v>12438229</v>
      </c>
      <c r="G308" s="18">
        <f t="shared" si="46"/>
        <v>0</v>
      </c>
    </row>
    <row r="309" spans="1:7" x14ac:dyDescent="0.2">
      <c r="A309" s="19"/>
      <c r="B309" s="20" t="s">
        <v>1</v>
      </c>
      <c r="C309" s="20" t="s">
        <v>287</v>
      </c>
      <c r="D309" s="21" t="s">
        <v>377</v>
      </c>
      <c r="E309" s="22">
        <v>12438229</v>
      </c>
      <c r="F309" s="22">
        <v>12438229</v>
      </c>
      <c r="G309" s="18">
        <f t="shared" si="46"/>
        <v>0</v>
      </c>
    </row>
    <row r="310" spans="1:7" x14ac:dyDescent="0.2">
      <c r="A310" s="14"/>
      <c r="B310" s="15" t="s">
        <v>378</v>
      </c>
      <c r="C310" s="15" t="s">
        <v>1</v>
      </c>
      <c r="D310" s="23" t="s">
        <v>379</v>
      </c>
      <c r="E310" s="17">
        <f t="shared" ref="E310:F310" si="55">SUM(E311)</f>
        <v>22500000</v>
      </c>
      <c r="F310" s="17">
        <f t="shared" si="55"/>
        <v>22500000</v>
      </c>
      <c r="G310" s="18">
        <f t="shared" si="46"/>
        <v>0</v>
      </c>
    </row>
    <row r="311" spans="1:7" x14ac:dyDescent="0.2">
      <c r="A311" s="19"/>
      <c r="B311" s="20" t="s">
        <v>1</v>
      </c>
      <c r="C311" s="20" t="s">
        <v>36</v>
      </c>
      <c r="D311" s="24" t="s">
        <v>379</v>
      </c>
      <c r="E311" s="22">
        <v>22500000</v>
      </c>
      <c r="F311" s="22">
        <v>22500000</v>
      </c>
      <c r="G311" s="18">
        <f t="shared" si="46"/>
        <v>0</v>
      </c>
    </row>
    <row r="312" spans="1:7" x14ac:dyDescent="0.2">
      <c r="A312" s="14"/>
      <c r="B312" s="15" t="s">
        <v>380</v>
      </c>
      <c r="C312" s="15" t="s">
        <v>1</v>
      </c>
      <c r="D312" s="23" t="s">
        <v>381</v>
      </c>
      <c r="E312" s="17">
        <f t="shared" ref="E312:F312" si="56">SUM(E313)</f>
        <v>34481088</v>
      </c>
      <c r="F312" s="17">
        <f t="shared" si="56"/>
        <v>34481088</v>
      </c>
      <c r="G312" s="18">
        <f t="shared" si="46"/>
        <v>0</v>
      </c>
    </row>
    <row r="313" spans="1:7" x14ac:dyDescent="0.2">
      <c r="A313" s="19" t="s">
        <v>1</v>
      </c>
      <c r="B313" s="20" t="s">
        <v>1</v>
      </c>
      <c r="C313" s="20" t="s">
        <v>36</v>
      </c>
      <c r="D313" s="24" t="s">
        <v>381</v>
      </c>
      <c r="E313" s="22">
        <v>34481088</v>
      </c>
      <c r="F313" s="22">
        <v>34481088</v>
      </c>
      <c r="G313" s="18">
        <f t="shared" si="46"/>
        <v>0</v>
      </c>
    </row>
    <row r="314" spans="1:7" ht="13.5" thickBot="1" x14ac:dyDescent="0.25">
      <c r="A314" s="37" t="s">
        <v>1</v>
      </c>
      <c r="B314" s="38" t="s">
        <v>1</v>
      </c>
      <c r="C314" s="38" t="s">
        <v>1</v>
      </c>
      <c r="D314" s="39" t="s">
        <v>382</v>
      </c>
      <c r="E314" s="40">
        <f t="shared" ref="E314:G314" si="57">E10+E48+E59+E64+E69+E87+E99+E102+E106+E111+E123+E144+E159+E169+E182+E218+E224+E228+E291+E294+E221</f>
        <v>4660313496</v>
      </c>
      <c r="F314" s="40">
        <f t="shared" si="57"/>
        <v>4666285432</v>
      </c>
      <c r="G314" s="41">
        <f t="shared" si="57"/>
        <v>5971936</v>
      </c>
    </row>
    <row r="315" spans="1:7" x14ac:dyDescent="0.2">
      <c r="E315" s="42"/>
    </row>
    <row r="316" spans="1:7" x14ac:dyDescent="0.2">
      <c r="E316" s="43"/>
    </row>
    <row r="318" spans="1:7" x14ac:dyDescent="0.2">
      <c r="E318" s="44"/>
      <c r="F318" s="44"/>
      <c r="G318" s="44"/>
    </row>
  </sheetData>
  <mergeCells count="9">
    <mergeCell ref="A5:G5"/>
    <mergeCell ref="A7:B7"/>
    <mergeCell ref="C7:C9"/>
    <mergeCell ref="D7:D9"/>
    <mergeCell ref="E7:E9"/>
    <mergeCell ref="F7:F9"/>
    <mergeCell ref="G7:G9"/>
    <mergeCell ref="A8:A9"/>
    <mergeCell ref="B8:B9"/>
  </mergeCells>
  <pageMargins left="1.1811023622047245" right="0.39370078740157483" top="0.78740157480314965" bottom="0.39370078740157483" header="0" footer="0"/>
  <pageSetup paperSize="9" scale="60" firstPageNumber="9" fitToWidth="11" fitToHeight="21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2.2 </vt:lpstr>
      <vt:lpstr>'Приложение № 2.2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2021-12-21T08:02:58Z</dcterms:modified>
</cp:coreProperties>
</file>