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 2.1 (158)" sheetId="1" r:id="rId1"/>
  </sheets>
  <definedNames>
    <definedName name="_xlnm.Print_Titles" localSheetId="0">'Приложение № 2.1 (158)'!$13:$13</definedName>
    <definedName name="_xlnm.Print_Area" localSheetId="0">'Приложение № 2.1 (158)'!$A$1:$K$84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22" i="1"/>
  <c r="C66" i="1" l="1"/>
  <c r="C73" i="1"/>
  <c r="C42" i="1" l="1"/>
  <c r="D47" i="1" l="1"/>
  <c r="E47" i="1"/>
  <c r="F47" i="1"/>
  <c r="G47" i="1"/>
  <c r="H47" i="1"/>
  <c r="I47" i="1"/>
  <c r="J47" i="1"/>
  <c r="C47" i="1"/>
  <c r="D41" i="1"/>
  <c r="E41" i="1"/>
  <c r="F41" i="1"/>
  <c r="G41" i="1"/>
  <c r="H41" i="1"/>
  <c r="I41" i="1"/>
  <c r="J41" i="1"/>
  <c r="C41" i="1"/>
  <c r="D15" i="1" l="1"/>
  <c r="E15" i="1"/>
  <c r="F15" i="1"/>
  <c r="G15" i="1"/>
  <c r="H15" i="1"/>
  <c r="I15" i="1"/>
  <c r="J15" i="1"/>
  <c r="C15" i="1"/>
  <c r="D24" i="1"/>
  <c r="E24" i="1"/>
  <c r="F24" i="1"/>
  <c r="G24" i="1"/>
  <c r="H24" i="1"/>
  <c r="I24" i="1"/>
  <c r="J24" i="1"/>
  <c r="C24" i="1"/>
  <c r="D33" i="1"/>
  <c r="E33" i="1"/>
  <c r="F33" i="1"/>
  <c r="G33" i="1"/>
  <c r="H33" i="1"/>
  <c r="I33" i="1"/>
  <c r="J33" i="1"/>
  <c r="C33" i="1"/>
  <c r="D44" i="1"/>
  <c r="E44" i="1"/>
  <c r="F44" i="1"/>
  <c r="G44" i="1"/>
  <c r="H44" i="1"/>
  <c r="I44" i="1"/>
  <c r="J44" i="1"/>
  <c r="C44" i="1"/>
  <c r="K83" i="1"/>
  <c r="K81" i="1"/>
  <c r="K79" i="1"/>
  <c r="K77" i="1"/>
  <c r="K75" i="1"/>
  <c r="K73" i="1"/>
  <c r="K71" i="1"/>
  <c r="K69" i="1"/>
  <c r="K67" i="1"/>
  <c r="K66" i="1"/>
  <c r="K63" i="1"/>
  <c r="K61" i="1"/>
  <c r="K59" i="1"/>
  <c r="K57" i="1"/>
  <c r="K56" i="1"/>
  <c r="K54" i="1"/>
  <c r="K53" i="1"/>
  <c r="K52" i="1"/>
  <c r="K51" i="1"/>
  <c r="K50" i="1"/>
  <c r="K49" i="1"/>
  <c r="K48" i="1"/>
  <c r="K47" i="1"/>
  <c r="K46" i="1"/>
  <c r="K45" i="1"/>
  <c r="K43" i="1"/>
  <c r="K42" i="1"/>
  <c r="K39" i="1"/>
  <c r="K38" i="1"/>
  <c r="K37" i="1"/>
  <c r="K36" i="1"/>
  <c r="K35" i="1"/>
  <c r="K34" i="1"/>
  <c r="K32" i="1"/>
  <c r="K30" i="1"/>
  <c r="K28" i="1"/>
  <c r="K27" i="1"/>
  <c r="K26" i="1"/>
  <c r="K25" i="1"/>
  <c r="K22" i="1"/>
  <c r="K21" i="1"/>
  <c r="K20" i="1"/>
  <c r="K19" i="1"/>
  <c r="K18" i="1"/>
  <c r="K17" i="1"/>
  <c r="K16" i="1"/>
  <c r="D65" i="1"/>
  <c r="E65" i="1"/>
  <c r="F65" i="1"/>
  <c r="G65" i="1"/>
  <c r="H65" i="1"/>
  <c r="I65" i="1"/>
  <c r="J65" i="1"/>
  <c r="C65" i="1"/>
  <c r="K24" i="1" l="1"/>
  <c r="K33" i="1"/>
  <c r="K15" i="1"/>
  <c r="K65" i="1"/>
  <c r="K41" i="1"/>
  <c r="I14" i="1"/>
  <c r="G14" i="1"/>
  <c r="E14" i="1"/>
  <c r="J14" i="1"/>
  <c r="H14" i="1"/>
  <c r="F14" i="1"/>
  <c r="D14" i="1"/>
  <c r="K44" i="1"/>
  <c r="C14" i="1"/>
  <c r="C84" i="1" l="1"/>
  <c r="H84" i="1"/>
  <c r="I84" i="1"/>
  <c r="D84" i="1"/>
  <c r="J84" i="1"/>
  <c r="G84" i="1"/>
  <c r="F84" i="1"/>
  <c r="E84" i="1"/>
  <c r="K14" i="1"/>
  <c r="K84" i="1" l="1"/>
</calcChain>
</file>

<file path=xl/sharedStrings.xml><?xml version="1.0" encoding="utf-8"?>
<sst xmlns="http://schemas.openxmlformats.org/spreadsheetml/2006/main" count="73" uniqueCount="71">
  <si>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</si>
  <si>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</si>
  <si>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</si>
  <si>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</si>
  <si>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</si>
  <si>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</si>
  <si>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</si>
  <si>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</si>
  <si>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</si>
  <si>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</si>
  <si>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</si>
  <si>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</si>
  <si>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</si>
  <si>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</si>
  <si>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</si>
  <si>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</si>
  <si>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</si>
  <si>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</si>
  <si>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</si>
  <si>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</si>
  <si>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</si>
  <si>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</si>
  <si>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</si>
  <si>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</si>
  <si>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</si>
  <si>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</si>
  <si>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</si>
  <si>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</si>
  <si>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</si>
  <si>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</si>
  <si>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</si>
  <si>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</si>
  <si>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</si>
  <si>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</si>
  <si>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</si>
  <si>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</si>
  <si>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</si>
  <si>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</si>
  <si>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</si>
  <si>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</si>
  <si>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</si>
  <si>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</si>
  <si>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</si>
  <si>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</si>
  <si>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</si>
  <si>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</si>
  <si>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</si>
  <si>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</si>
  <si>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</si>
  <si>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</si>
  <si>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</si>
  <si>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</si>
  <si>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</si>
  <si>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</si>
  <si>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</si>
  <si>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</si>
  <si>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</si>
  <si>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</si>
  <si>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</si>
  <si>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</si>
  <si>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</si>
  <si>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</si>
  <si>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2.1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</si>
  <si>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</si>
  <si>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</si>
  <si>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</si>
  <si>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</si>
  <si>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</si>
  <si>
    <t>Приложение № 4</t>
  </si>
  <si>
    <t xml:space="preserve">"О внесении изменений и дополнений 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</si>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</sst>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abSelected="1" view="pageBreakPreview" zoomScaleNormal="90" zoomScaleSheetLayoutView="100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K4" sqref="K4"/>
    </sheetView>
  </sheetViews>
  <sheetFormatPr defaultColWidth="58.28515625" defaultRowHeight="15.75" x14ac:dyDescent="0.25"/>
  <cols>
    <col min="1" max="1" width="9" style="6" bestFit="1" customWidth="1"/>
    <col min="2" max="2" width="49.7109375" style="12" customWidth="1"/>
    <col min="3" max="3" width="15.7109375" style="13" bestFit="1" customWidth="1"/>
    <col min="4" max="5" width="14" style="13" bestFit="1" customWidth="1"/>
    <col min="6" max="8" width="12.7109375" style="13" bestFit="1" customWidth="1"/>
    <col min="9" max="9" width="15.5703125" style="13" bestFit="1" customWidth="1"/>
    <col min="10" max="10" width="12.7109375" style="13" bestFit="1" customWidth="1"/>
    <col min="11" max="11" width="15.7109375" style="13" bestFit="1" customWidth="1"/>
    <col min="12" max="12" width="17" style="13" customWidth="1"/>
    <col min="13" max="230" width="58.28515625" style="13"/>
    <col min="231" max="231" width="9" style="13" customWidth="1"/>
    <col min="232" max="232" width="60.28515625" style="13" customWidth="1"/>
    <col min="233" max="233" width="15.7109375" style="13" bestFit="1" customWidth="1"/>
    <col min="234" max="234" width="14.140625" style="13" bestFit="1" customWidth="1"/>
    <col min="235" max="235" width="14.140625" style="13" customWidth="1"/>
    <col min="236" max="236" width="14.140625" style="13" bestFit="1" customWidth="1"/>
    <col min="237" max="238" width="13.140625" style="13" bestFit="1" customWidth="1"/>
    <col min="239" max="239" width="14" style="13" customWidth="1"/>
    <col min="240" max="240" width="13.140625" style="13" customWidth="1"/>
    <col min="241" max="241" width="16.42578125" style="13" customWidth="1"/>
    <col min="242" max="242" width="18.5703125" style="13" customWidth="1"/>
    <col min="243" max="243" width="8.140625" style="13" bestFit="1" customWidth="1"/>
    <col min="244" max="486" width="58.28515625" style="13"/>
    <col min="487" max="487" width="9" style="13" customWidth="1"/>
    <col min="488" max="488" width="60.28515625" style="13" customWidth="1"/>
    <col min="489" max="489" width="15.7109375" style="13" bestFit="1" customWidth="1"/>
    <col min="490" max="490" width="14.140625" style="13" bestFit="1" customWidth="1"/>
    <col min="491" max="491" width="14.140625" style="13" customWidth="1"/>
    <col min="492" max="492" width="14.140625" style="13" bestFit="1" customWidth="1"/>
    <col min="493" max="494" width="13.140625" style="13" bestFit="1" customWidth="1"/>
    <col min="495" max="495" width="14" style="13" customWidth="1"/>
    <col min="496" max="496" width="13.140625" style="13" customWidth="1"/>
    <col min="497" max="497" width="16.42578125" style="13" customWidth="1"/>
    <col min="498" max="498" width="18.5703125" style="13" customWidth="1"/>
    <col min="499" max="499" width="8.140625" style="13" bestFit="1" customWidth="1"/>
    <col min="500" max="742" width="58.28515625" style="13"/>
    <col min="743" max="743" width="9" style="13" customWidth="1"/>
    <col min="744" max="744" width="60.28515625" style="13" customWidth="1"/>
    <col min="745" max="745" width="15.7109375" style="13" bestFit="1" customWidth="1"/>
    <col min="746" max="746" width="14.140625" style="13" bestFit="1" customWidth="1"/>
    <col min="747" max="747" width="14.140625" style="13" customWidth="1"/>
    <col min="748" max="748" width="14.140625" style="13" bestFit="1" customWidth="1"/>
    <col min="749" max="750" width="13.140625" style="13" bestFit="1" customWidth="1"/>
    <col min="751" max="751" width="14" style="13" customWidth="1"/>
    <col min="752" max="752" width="13.140625" style="13" customWidth="1"/>
    <col min="753" max="753" width="16.42578125" style="13" customWidth="1"/>
    <col min="754" max="754" width="18.5703125" style="13" customWidth="1"/>
    <col min="755" max="755" width="8.140625" style="13" bestFit="1" customWidth="1"/>
    <col min="756" max="998" width="58.28515625" style="13"/>
    <col min="999" max="999" width="9" style="13" customWidth="1"/>
    <col min="1000" max="1000" width="60.28515625" style="13" customWidth="1"/>
    <col min="1001" max="1001" width="15.7109375" style="13" bestFit="1" customWidth="1"/>
    <col min="1002" max="1002" width="14.140625" style="13" bestFit="1" customWidth="1"/>
    <col min="1003" max="1003" width="14.140625" style="13" customWidth="1"/>
    <col min="1004" max="1004" width="14.140625" style="13" bestFit="1" customWidth="1"/>
    <col min="1005" max="1006" width="13.140625" style="13" bestFit="1" customWidth="1"/>
    <col min="1007" max="1007" width="14" style="13" customWidth="1"/>
    <col min="1008" max="1008" width="13.140625" style="13" customWidth="1"/>
    <col min="1009" max="1009" width="16.42578125" style="13" customWidth="1"/>
    <col min="1010" max="1010" width="18.5703125" style="13" customWidth="1"/>
    <col min="1011" max="1011" width="8.140625" style="13" bestFit="1" customWidth="1"/>
    <col min="1012" max="1254" width="58.28515625" style="13"/>
    <col min="1255" max="1255" width="9" style="13" customWidth="1"/>
    <col min="1256" max="1256" width="60.28515625" style="13" customWidth="1"/>
    <col min="1257" max="1257" width="15.7109375" style="13" bestFit="1" customWidth="1"/>
    <col min="1258" max="1258" width="14.140625" style="13" bestFit="1" customWidth="1"/>
    <col min="1259" max="1259" width="14.140625" style="13" customWidth="1"/>
    <col min="1260" max="1260" width="14.140625" style="13" bestFit="1" customWidth="1"/>
    <col min="1261" max="1262" width="13.140625" style="13" bestFit="1" customWidth="1"/>
    <col min="1263" max="1263" width="14" style="13" customWidth="1"/>
    <col min="1264" max="1264" width="13.140625" style="13" customWidth="1"/>
    <col min="1265" max="1265" width="16.42578125" style="13" customWidth="1"/>
    <col min="1266" max="1266" width="18.5703125" style="13" customWidth="1"/>
    <col min="1267" max="1267" width="8.140625" style="13" bestFit="1" customWidth="1"/>
    <col min="1268" max="1510" width="58.28515625" style="13"/>
    <col min="1511" max="1511" width="9" style="13" customWidth="1"/>
    <col min="1512" max="1512" width="60.28515625" style="13" customWidth="1"/>
    <col min="1513" max="1513" width="15.7109375" style="13" bestFit="1" customWidth="1"/>
    <col min="1514" max="1514" width="14.140625" style="13" bestFit="1" customWidth="1"/>
    <col min="1515" max="1515" width="14.140625" style="13" customWidth="1"/>
    <col min="1516" max="1516" width="14.140625" style="13" bestFit="1" customWidth="1"/>
    <col min="1517" max="1518" width="13.140625" style="13" bestFit="1" customWidth="1"/>
    <col min="1519" max="1519" width="14" style="13" customWidth="1"/>
    <col min="1520" max="1520" width="13.140625" style="13" customWidth="1"/>
    <col min="1521" max="1521" width="16.42578125" style="13" customWidth="1"/>
    <col min="1522" max="1522" width="18.5703125" style="13" customWidth="1"/>
    <col min="1523" max="1523" width="8.140625" style="13" bestFit="1" customWidth="1"/>
    <col min="1524" max="1766" width="58.28515625" style="13"/>
    <col min="1767" max="1767" width="9" style="13" customWidth="1"/>
    <col min="1768" max="1768" width="60.28515625" style="13" customWidth="1"/>
    <col min="1769" max="1769" width="15.7109375" style="13" bestFit="1" customWidth="1"/>
    <col min="1770" max="1770" width="14.140625" style="13" bestFit="1" customWidth="1"/>
    <col min="1771" max="1771" width="14.140625" style="13" customWidth="1"/>
    <col min="1772" max="1772" width="14.140625" style="13" bestFit="1" customWidth="1"/>
    <col min="1773" max="1774" width="13.140625" style="13" bestFit="1" customWidth="1"/>
    <col min="1775" max="1775" width="14" style="13" customWidth="1"/>
    <col min="1776" max="1776" width="13.140625" style="13" customWidth="1"/>
    <col min="1777" max="1777" width="16.42578125" style="13" customWidth="1"/>
    <col min="1778" max="1778" width="18.5703125" style="13" customWidth="1"/>
    <col min="1779" max="1779" width="8.140625" style="13" bestFit="1" customWidth="1"/>
    <col min="1780" max="2022" width="58.28515625" style="13"/>
    <col min="2023" max="2023" width="9" style="13" customWidth="1"/>
    <col min="2024" max="2024" width="60.28515625" style="13" customWidth="1"/>
    <col min="2025" max="2025" width="15.7109375" style="13" bestFit="1" customWidth="1"/>
    <col min="2026" max="2026" width="14.140625" style="13" bestFit="1" customWidth="1"/>
    <col min="2027" max="2027" width="14.140625" style="13" customWidth="1"/>
    <col min="2028" max="2028" width="14.140625" style="13" bestFit="1" customWidth="1"/>
    <col min="2029" max="2030" width="13.140625" style="13" bestFit="1" customWidth="1"/>
    <col min="2031" max="2031" width="14" style="13" customWidth="1"/>
    <col min="2032" max="2032" width="13.140625" style="13" customWidth="1"/>
    <col min="2033" max="2033" width="16.42578125" style="13" customWidth="1"/>
    <col min="2034" max="2034" width="18.5703125" style="13" customWidth="1"/>
    <col min="2035" max="2035" width="8.140625" style="13" bestFit="1" customWidth="1"/>
    <col min="2036" max="2278" width="58.28515625" style="13"/>
    <col min="2279" max="2279" width="9" style="13" customWidth="1"/>
    <col min="2280" max="2280" width="60.28515625" style="13" customWidth="1"/>
    <col min="2281" max="2281" width="15.7109375" style="13" bestFit="1" customWidth="1"/>
    <col min="2282" max="2282" width="14.140625" style="13" bestFit="1" customWidth="1"/>
    <col min="2283" max="2283" width="14.140625" style="13" customWidth="1"/>
    <col min="2284" max="2284" width="14.140625" style="13" bestFit="1" customWidth="1"/>
    <col min="2285" max="2286" width="13.140625" style="13" bestFit="1" customWidth="1"/>
    <col min="2287" max="2287" width="14" style="13" customWidth="1"/>
    <col min="2288" max="2288" width="13.140625" style="13" customWidth="1"/>
    <col min="2289" max="2289" width="16.42578125" style="13" customWidth="1"/>
    <col min="2290" max="2290" width="18.5703125" style="13" customWidth="1"/>
    <col min="2291" max="2291" width="8.140625" style="13" bestFit="1" customWidth="1"/>
    <col min="2292" max="2534" width="58.28515625" style="13"/>
    <col min="2535" max="2535" width="9" style="13" customWidth="1"/>
    <col min="2536" max="2536" width="60.28515625" style="13" customWidth="1"/>
    <col min="2537" max="2537" width="15.7109375" style="13" bestFit="1" customWidth="1"/>
    <col min="2538" max="2538" width="14.140625" style="13" bestFit="1" customWidth="1"/>
    <col min="2539" max="2539" width="14.140625" style="13" customWidth="1"/>
    <col min="2540" max="2540" width="14.140625" style="13" bestFit="1" customWidth="1"/>
    <col min="2541" max="2542" width="13.140625" style="13" bestFit="1" customWidth="1"/>
    <col min="2543" max="2543" width="14" style="13" customWidth="1"/>
    <col min="2544" max="2544" width="13.140625" style="13" customWidth="1"/>
    <col min="2545" max="2545" width="16.42578125" style="13" customWidth="1"/>
    <col min="2546" max="2546" width="18.5703125" style="13" customWidth="1"/>
    <col min="2547" max="2547" width="8.140625" style="13" bestFit="1" customWidth="1"/>
    <col min="2548" max="2790" width="58.28515625" style="13"/>
    <col min="2791" max="2791" width="9" style="13" customWidth="1"/>
    <col min="2792" max="2792" width="60.28515625" style="13" customWidth="1"/>
    <col min="2793" max="2793" width="15.7109375" style="13" bestFit="1" customWidth="1"/>
    <col min="2794" max="2794" width="14.140625" style="13" bestFit="1" customWidth="1"/>
    <col min="2795" max="2795" width="14.140625" style="13" customWidth="1"/>
    <col min="2796" max="2796" width="14.140625" style="13" bestFit="1" customWidth="1"/>
    <col min="2797" max="2798" width="13.140625" style="13" bestFit="1" customWidth="1"/>
    <col min="2799" max="2799" width="14" style="13" customWidth="1"/>
    <col min="2800" max="2800" width="13.140625" style="13" customWidth="1"/>
    <col min="2801" max="2801" width="16.42578125" style="13" customWidth="1"/>
    <col min="2802" max="2802" width="18.5703125" style="13" customWidth="1"/>
    <col min="2803" max="2803" width="8.140625" style="13" bestFit="1" customWidth="1"/>
    <col min="2804" max="3046" width="58.28515625" style="13"/>
    <col min="3047" max="3047" width="9" style="13" customWidth="1"/>
    <col min="3048" max="3048" width="60.28515625" style="13" customWidth="1"/>
    <col min="3049" max="3049" width="15.7109375" style="13" bestFit="1" customWidth="1"/>
    <col min="3050" max="3050" width="14.140625" style="13" bestFit="1" customWidth="1"/>
    <col min="3051" max="3051" width="14.140625" style="13" customWidth="1"/>
    <col min="3052" max="3052" width="14.140625" style="13" bestFit="1" customWidth="1"/>
    <col min="3053" max="3054" width="13.140625" style="13" bestFit="1" customWidth="1"/>
    <col min="3055" max="3055" width="14" style="13" customWidth="1"/>
    <col min="3056" max="3056" width="13.140625" style="13" customWidth="1"/>
    <col min="3057" max="3057" width="16.42578125" style="13" customWidth="1"/>
    <col min="3058" max="3058" width="18.5703125" style="13" customWidth="1"/>
    <col min="3059" max="3059" width="8.140625" style="13" bestFit="1" customWidth="1"/>
    <col min="3060" max="3302" width="58.28515625" style="13"/>
    <col min="3303" max="3303" width="9" style="13" customWidth="1"/>
    <col min="3304" max="3304" width="60.28515625" style="13" customWidth="1"/>
    <col min="3305" max="3305" width="15.7109375" style="13" bestFit="1" customWidth="1"/>
    <col min="3306" max="3306" width="14.140625" style="13" bestFit="1" customWidth="1"/>
    <col min="3307" max="3307" width="14.140625" style="13" customWidth="1"/>
    <col min="3308" max="3308" width="14.140625" style="13" bestFit="1" customWidth="1"/>
    <col min="3309" max="3310" width="13.140625" style="13" bestFit="1" customWidth="1"/>
    <col min="3311" max="3311" width="14" style="13" customWidth="1"/>
    <col min="3312" max="3312" width="13.140625" style="13" customWidth="1"/>
    <col min="3313" max="3313" width="16.42578125" style="13" customWidth="1"/>
    <col min="3314" max="3314" width="18.5703125" style="13" customWidth="1"/>
    <col min="3315" max="3315" width="8.140625" style="13" bestFit="1" customWidth="1"/>
    <col min="3316" max="3558" width="58.28515625" style="13"/>
    <col min="3559" max="3559" width="9" style="13" customWidth="1"/>
    <col min="3560" max="3560" width="60.28515625" style="13" customWidth="1"/>
    <col min="3561" max="3561" width="15.7109375" style="13" bestFit="1" customWidth="1"/>
    <col min="3562" max="3562" width="14.140625" style="13" bestFit="1" customWidth="1"/>
    <col min="3563" max="3563" width="14.140625" style="13" customWidth="1"/>
    <col min="3564" max="3564" width="14.140625" style="13" bestFit="1" customWidth="1"/>
    <col min="3565" max="3566" width="13.140625" style="13" bestFit="1" customWidth="1"/>
    <col min="3567" max="3567" width="14" style="13" customWidth="1"/>
    <col min="3568" max="3568" width="13.140625" style="13" customWidth="1"/>
    <col min="3569" max="3569" width="16.42578125" style="13" customWidth="1"/>
    <col min="3570" max="3570" width="18.5703125" style="13" customWidth="1"/>
    <col min="3571" max="3571" width="8.140625" style="13" bestFit="1" customWidth="1"/>
    <col min="3572" max="3814" width="58.28515625" style="13"/>
    <col min="3815" max="3815" width="9" style="13" customWidth="1"/>
    <col min="3816" max="3816" width="60.28515625" style="13" customWidth="1"/>
    <col min="3817" max="3817" width="15.7109375" style="13" bestFit="1" customWidth="1"/>
    <col min="3818" max="3818" width="14.140625" style="13" bestFit="1" customWidth="1"/>
    <col min="3819" max="3819" width="14.140625" style="13" customWidth="1"/>
    <col min="3820" max="3820" width="14.140625" style="13" bestFit="1" customWidth="1"/>
    <col min="3821" max="3822" width="13.140625" style="13" bestFit="1" customWidth="1"/>
    <col min="3823" max="3823" width="14" style="13" customWidth="1"/>
    <col min="3824" max="3824" width="13.140625" style="13" customWidth="1"/>
    <col min="3825" max="3825" width="16.42578125" style="13" customWidth="1"/>
    <col min="3826" max="3826" width="18.5703125" style="13" customWidth="1"/>
    <col min="3827" max="3827" width="8.140625" style="13" bestFit="1" customWidth="1"/>
    <col min="3828" max="4070" width="58.28515625" style="13"/>
    <col min="4071" max="4071" width="9" style="13" customWidth="1"/>
    <col min="4072" max="4072" width="60.28515625" style="13" customWidth="1"/>
    <col min="4073" max="4073" width="15.7109375" style="13" bestFit="1" customWidth="1"/>
    <col min="4074" max="4074" width="14.140625" style="13" bestFit="1" customWidth="1"/>
    <col min="4075" max="4075" width="14.140625" style="13" customWidth="1"/>
    <col min="4076" max="4076" width="14.140625" style="13" bestFit="1" customWidth="1"/>
    <col min="4077" max="4078" width="13.140625" style="13" bestFit="1" customWidth="1"/>
    <col min="4079" max="4079" width="14" style="13" customWidth="1"/>
    <col min="4080" max="4080" width="13.140625" style="13" customWidth="1"/>
    <col min="4081" max="4081" width="16.42578125" style="13" customWidth="1"/>
    <col min="4082" max="4082" width="18.5703125" style="13" customWidth="1"/>
    <col min="4083" max="4083" width="8.140625" style="13" bestFit="1" customWidth="1"/>
    <col min="4084" max="4326" width="58.28515625" style="13"/>
    <col min="4327" max="4327" width="9" style="13" customWidth="1"/>
    <col min="4328" max="4328" width="60.28515625" style="13" customWidth="1"/>
    <col min="4329" max="4329" width="15.7109375" style="13" bestFit="1" customWidth="1"/>
    <col min="4330" max="4330" width="14.140625" style="13" bestFit="1" customWidth="1"/>
    <col min="4331" max="4331" width="14.140625" style="13" customWidth="1"/>
    <col min="4332" max="4332" width="14.140625" style="13" bestFit="1" customWidth="1"/>
    <col min="4333" max="4334" width="13.140625" style="13" bestFit="1" customWidth="1"/>
    <col min="4335" max="4335" width="14" style="13" customWidth="1"/>
    <col min="4336" max="4336" width="13.140625" style="13" customWidth="1"/>
    <col min="4337" max="4337" width="16.42578125" style="13" customWidth="1"/>
    <col min="4338" max="4338" width="18.5703125" style="13" customWidth="1"/>
    <col min="4339" max="4339" width="8.140625" style="13" bestFit="1" customWidth="1"/>
    <col min="4340" max="4582" width="58.28515625" style="13"/>
    <col min="4583" max="4583" width="9" style="13" customWidth="1"/>
    <col min="4584" max="4584" width="60.28515625" style="13" customWidth="1"/>
    <col min="4585" max="4585" width="15.7109375" style="13" bestFit="1" customWidth="1"/>
    <col min="4586" max="4586" width="14.140625" style="13" bestFit="1" customWidth="1"/>
    <col min="4587" max="4587" width="14.140625" style="13" customWidth="1"/>
    <col min="4588" max="4588" width="14.140625" style="13" bestFit="1" customWidth="1"/>
    <col min="4589" max="4590" width="13.140625" style="13" bestFit="1" customWidth="1"/>
    <col min="4591" max="4591" width="14" style="13" customWidth="1"/>
    <col min="4592" max="4592" width="13.140625" style="13" customWidth="1"/>
    <col min="4593" max="4593" width="16.42578125" style="13" customWidth="1"/>
    <col min="4594" max="4594" width="18.5703125" style="13" customWidth="1"/>
    <col min="4595" max="4595" width="8.140625" style="13" bestFit="1" customWidth="1"/>
    <col min="4596" max="4838" width="58.28515625" style="13"/>
    <col min="4839" max="4839" width="9" style="13" customWidth="1"/>
    <col min="4840" max="4840" width="60.28515625" style="13" customWidth="1"/>
    <col min="4841" max="4841" width="15.7109375" style="13" bestFit="1" customWidth="1"/>
    <col min="4842" max="4842" width="14.140625" style="13" bestFit="1" customWidth="1"/>
    <col min="4843" max="4843" width="14.140625" style="13" customWidth="1"/>
    <col min="4844" max="4844" width="14.140625" style="13" bestFit="1" customWidth="1"/>
    <col min="4845" max="4846" width="13.140625" style="13" bestFit="1" customWidth="1"/>
    <col min="4847" max="4847" width="14" style="13" customWidth="1"/>
    <col min="4848" max="4848" width="13.140625" style="13" customWidth="1"/>
    <col min="4849" max="4849" width="16.42578125" style="13" customWidth="1"/>
    <col min="4850" max="4850" width="18.5703125" style="13" customWidth="1"/>
    <col min="4851" max="4851" width="8.140625" style="13" bestFit="1" customWidth="1"/>
    <col min="4852" max="5094" width="58.28515625" style="13"/>
    <col min="5095" max="5095" width="9" style="13" customWidth="1"/>
    <col min="5096" max="5096" width="60.28515625" style="13" customWidth="1"/>
    <col min="5097" max="5097" width="15.7109375" style="13" bestFit="1" customWidth="1"/>
    <col min="5098" max="5098" width="14.140625" style="13" bestFit="1" customWidth="1"/>
    <col min="5099" max="5099" width="14.140625" style="13" customWidth="1"/>
    <col min="5100" max="5100" width="14.140625" style="13" bestFit="1" customWidth="1"/>
    <col min="5101" max="5102" width="13.140625" style="13" bestFit="1" customWidth="1"/>
    <col min="5103" max="5103" width="14" style="13" customWidth="1"/>
    <col min="5104" max="5104" width="13.140625" style="13" customWidth="1"/>
    <col min="5105" max="5105" width="16.42578125" style="13" customWidth="1"/>
    <col min="5106" max="5106" width="18.5703125" style="13" customWidth="1"/>
    <col min="5107" max="5107" width="8.140625" style="13" bestFit="1" customWidth="1"/>
    <col min="5108" max="5350" width="58.28515625" style="13"/>
    <col min="5351" max="5351" width="9" style="13" customWidth="1"/>
    <col min="5352" max="5352" width="60.28515625" style="13" customWidth="1"/>
    <col min="5353" max="5353" width="15.7109375" style="13" bestFit="1" customWidth="1"/>
    <col min="5354" max="5354" width="14.140625" style="13" bestFit="1" customWidth="1"/>
    <col min="5355" max="5355" width="14.140625" style="13" customWidth="1"/>
    <col min="5356" max="5356" width="14.140625" style="13" bestFit="1" customWidth="1"/>
    <col min="5357" max="5358" width="13.140625" style="13" bestFit="1" customWidth="1"/>
    <col min="5359" max="5359" width="14" style="13" customWidth="1"/>
    <col min="5360" max="5360" width="13.140625" style="13" customWidth="1"/>
    <col min="5361" max="5361" width="16.42578125" style="13" customWidth="1"/>
    <col min="5362" max="5362" width="18.5703125" style="13" customWidth="1"/>
    <col min="5363" max="5363" width="8.140625" style="13" bestFit="1" customWidth="1"/>
    <col min="5364" max="5606" width="58.28515625" style="13"/>
    <col min="5607" max="5607" width="9" style="13" customWidth="1"/>
    <col min="5608" max="5608" width="60.28515625" style="13" customWidth="1"/>
    <col min="5609" max="5609" width="15.7109375" style="13" bestFit="1" customWidth="1"/>
    <col min="5610" max="5610" width="14.140625" style="13" bestFit="1" customWidth="1"/>
    <col min="5611" max="5611" width="14.140625" style="13" customWidth="1"/>
    <col min="5612" max="5612" width="14.140625" style="13" bestFit="1" customWidth="1"/>
    <col min="5613" max="5614" width="13.140625" style="13" bestFit="1" customWidth="1"/>
    <col min="5615" max="5615" width="14" style="13" customWidth="1"/>
    <col min="5616" max="5616" width="13.140625" style="13" customWidth="1"/>
    <col min="5617" max="5617" width="16.42578125" style="13" customWidth="1"/>
    <col min="5618" max="5618" width="18.5703125" style="13" customWidth="1"/>
    <col min="5619" max="5619" width="8.140625" style="13" bestFit="1" customWidth="1"/>
    <col min="5620" max="5862" width="58.28515625" style="13"/>
    <col min="5863" max="5863" width="9" style="13" customWidth="1"/>
    <col min="5864" max="5864" width="60.28515625" style="13" customWidth="1"/>
    <col min="5865" max="5865" width="15.7109375" style="13" bestFit="1" customWidth="1"/>
    <col min="5866" max="5866" width="14.140625" style="13" bestFit="1" customWidth="1"/>
    <col min="5867" max="5867" width="14.140625" style="13" customWidth="1"/>
    <col min="5868" max="5868" width="14.140625" style="13" bestFit="1" customWidth="1"/>
    <col min="5869" max="5870" width="13.140625" style="13" bestFit="1" customWidth="1"/>
    <col min="5871" max="5871" width="14" style="13" customWidth="1"/>
    <col min="5872" max="5872" width="13.140625" style="13" customWidth="1"/>
    <col min="5873" max="5873" width="16.42578125" style="13" customWidth="1"/>
    <col min="5874" max="5874" width="18.5703125" style="13" customWidth="1"/>
    <col min="5875" max="5875" width="8.140625" style="13" bestFit="1" customWidth="1"/>
    <col min="5876" max="6118" width="58.28515625" style="13"/>
    <col min="6119" max="6119" width="9" style="13" customWidth="1"/>
    <col min="6120" max="6120" width="60.28515625" style="13" customWidth="1"/>
    <col min="6121" max="6121" width="15.7109375" style="13" bestFit="1" customWidth="1"/>
    <col min="6122" max="6122" width="14.140625" style="13" bestFit="1" customWidth="1"/>
    <col min="6123" max="6123" width="14.140625" style="13" customWidth="1"/>
    <col min="6124" max="6124" width="14.140625" style="13" bestFit="1" customWidth="1"/>
    <col min="6125" max="6126" width="13.140625" style="13" bestFit="1" customWidth="1"/>
    <col min="6127" max="6127" width="14" style="13" customWidth="1"/>
    <col min="6128" max="6128" width="13.140625" style="13" customWidth="1"/>
    <col min="6129" max="6129" width="16.42578125" style="13" customWidth="1"/>
    <col min="6130" max="6130" width="18.5703125" style="13" customWidth="1"/>
    <col min="6131" max="6131" width="8.140625" style="13" bestFit="1" customWidth="1"/>
    <col min="6132" max="6374" width="58.28515625" style="13"/>
    <col min="6375" max="6375" width="9" style="13" customWidth="1"/>
    <col min="6376" max="6376" width="60.28515625" style="13" customWidth="1"/>
    <col min="6377" max="6377" width="15.7109375" style="13" bestFit="1" customWidth="1"/>
    <col min="6378" max="6378" width="14.140625" style="13" bestFit="1" customWidth="1"/>
    <col min="6379" max="6379" width="14.140625" style="13" customWidth="1"/>
    <col min="6380" max="6380" width="14.140625" style="13" bestFit="1" customWidth="1"/>
    <col min="6381" max="6382" width="13.140625" style="13" bestFit="1" customWidth="1"/>
    <col min="6383" max="6383" width="14" style="13" customWidth="1"/>
    <col min="6384" max="6384" width="13.140625" style="13" customWidth="1"/>
    <col min="6385" max="6385" width="16.42578125" style="13" customWidth="1"/>
    <col min="6386" max="6386" width="18.5703125" style="13" customWidth="1"/>
    <col min="6387" max="6387" width="8.140625" style="13" bestFit="1" customWidth="1"/>
    <col min="6388" max="6630" width="58.28515625" style="13"/>
    <col min="6631" max="6631" width="9" style="13" customWidth="1"/>
    <col min="6632" max="6632" width="60.28515625" style="13" customWidth="1"/>
    <col min="6633" max="6633" width="15.7109375" style="13" bestFit="1" customWidth="1"/>
    <col min="6634" max="6634" width="14.140625" style="13" bestFit="1" customWidth="1"/>
    <col min="6635" max="6635" width="14.140625" style="13" customWidth="1"/>
    <col min="6636" max="6636" width="14.140625" style="13" bestFit="1" customWidth="1"/>
    <col min="6637" max="6638" width="13.140625" style="13" bestFit="1" customWidth="1"/>
    <col min="6639" max="6639" width="14" style="13" customWidth="1"/>
    <col min="6640" max="6640" width="13.140625" style="13" customWidth="1"/>
    <col min="6641" max="6641" width="16.42578125" style="13" customWidth="1"/>
    <col min="6642" max="6642" width="18.5703125" style="13" customWidth="1"/>
    <col min="6643" max="6643" width="8.140625" style="13" bestFit="1" customWidth="1"/>
    <col min="6644" max="6886" width="58.28515625" style="13"/>
    <col min="6887" max="6887" width="9" style="13" customWidth="1"/>
    <col min="6888" max="6888" width="60.28515625" style="13" customWidth="1"/>
    <col min="6889" max="6889" width="15.7109375" style="13" bestFit="1" customWidth="1"/>
    <col min="6890" max="6890" width="14.140625" style="13" bestFit="1" customWidth="1"/>
    <col min="6891" max="6891" width="14.140625" style="13" customWidth="1"/>
    <col min="6892" max="6892" width="14.140625" style="13" bestFit="1" customWidth="1"/>
    <col min="6893" max="6894" width="13.140625" style="13" bestFit="1" customWidth="1"/>
    <col min="6895" max="6895" width="14" style="13" customWidth="1"/>
    <col min="6896" max="6896" width="13.140625" style="13" customWidth="1"/>
    <col min="6897" max="6897" width="16.42578125" style="13" customWidth="1"/>
    <col min="6898" max="6898" width="18.5703125" style="13" customWidth="1"/>
    <col min="6899" max="6899" width="8.140625" style="13" bestFit="1" customWidth="1"/>
    <col min="6900" max="7142" width="58.28515625" style="13"/>
    <col min="7143" max="7143" width="9" style="13" customWidth="1"/>
    <col min="7144" max="7144" width="60.28515625" style="13" customWidth="1"/>
    <col min="7145" max="7145" width="15.7109375" style="13" bestFit="1" customWidth="1"/>
    <col min="7146" max="7146" width="14.140625" style="13" bestFit="1" customWidth="1"/>
    <col min="7147" max="7147" width="14.140625" style="13" customWidth="1"/>
    <col min="7148" max="7148" width="14.140625" style="13" bestFit="1" customWidth="1"/>
    <col min="7149" max="7150" width="13.140625" style="13" bestFit="1" customWidth="1"/>
    <col min="7151" max="7151" width="14" style="13" customWidth="1"/>
    <col min="7152" max="7152" width="13.140625" style="13" customWidth="1"/>
    <col min="7153" max="7153" width="16.42578125" style="13" customWidth="1"/>
    <col min="7154" max="7154" width="18.5703125" style="13" customWidth="1"/>
    <col min="7155" max="7155" width="8.140625" style="13" bestFit="1" customWidth="1"/>
    <col min="7156" max="7398" width="58.28515625" style="13"/>
    <col min="7399" max="7399" width="9" style="13" customWidth="1"/>
    <col min="7400" max="7400" width="60.28515625" style="13" customWidth="1"/>
    <col min="7401" max="7401" width="15.7109375" style="13" bestFit="1" customWidth="1"/>
    <col min="7402" max="7402" width="14.140625" style="13" bestFit="1" customWidth="1"/>
    <col min="7403" max="7403" width="14.140625" style="13" customWidth="1"/>
    <col min="7404" max="7404" width="14.140625" style="13" bestFit="1" customWidth="1"/>
    <col min="7405" max="7406" width="13.140625" style="13" bestFit="1" customWidth="1"/>
    <col min="7407" max="7407" width="14" style="13" customWidth="1"/>
    <col min="7408" max="7408" width="13.140625" style="13" customWidth="1"/>
    <col min="7409" max="7409" width="16.42578125" style="13" customWidth="1"/>
    <col min="7410" max="7410" width="18.5703125" style="13" customWidth="1"/>
    <col min="7411" max="7411" width="8.140625" style="13" bestFit="1" customWidth="1"/>
    <col min="7412" max="7654" width="58.28515625" style="13"/>
    <col min="7655" max="7655" width="9" style="13" customWidth="1"/>
    <col min="7656" max="7656" width="60.28515625" style="13" customWidth="1"/>
    <col min="7657" max="7657" width="15.7109375" style="13" bestFit="1" customWidth="1"/>
    <col min="7658" max="7658" width="14.140625" style="13" bestFit="1" customWidth="1"/>
    <col min="7659" max="7659" width="14.140625" style="13" customWidth="1"/>
    <col min="7660" max="7660" width="14.140625" style="13" bestFit="1" customWidth="1"/>
    <col min="7661" max="7662" width="13.140625" style="13" bestFit="1" customWidth="1"/>
    <col min="7663" max="7663" width="14" style="13" customWidth="1"/>
    <col min="7664" max="7664" width="13.140625" style="13" customWidth="1"/>
    <col min="7665" max="7665" width="16.42578125" style="13" customWidth="1"/>
    <col min="7666" max="7666" width="18.5703125" style="13" customWidth="1"/>
    <col min="7667" max="7667" width="8.140625" style="13" bestFit="1" customWidth="1"/>
    <col min="7668" max="7910" width="58.28515625" style="13"/>
    <col min="7911" max="7911" width="9" style="13" customWidth="1"/>
    <col min="7912" max="7912" width="60.28515625" style="13" customWidth="1"/>
    <col min="7913" max="7913" width="15.7109375" style="13" bestFit="1" customWidth="1"/>
    <col min="7914" max="7914" width="14.140625" style="13" bestFit="1" customWidth="1"/>
    <col min="7915" max="7915" width="14.140625" style="13" customWidth="1"/>
    <col min="7916" max="7916" width="14.140625" style="13" bestFit="1" customWidth="1"/>
    <col min="7917" max="7918" width="13.140625" style="13" bestFit="1" customWidth="1"/>
    <col min="7919" max="7919" width="14" style="13" customWidth="1"/>
    <col min="7920" max="7920" width="13.140625" style="13" customWidth="1"/>
    <col min="7921" max="7921" width="16.42578125" style="13" customWidth="1"/>
    <col min="7922" max="7922" width="18.5703125" style="13" customWidth="1"/>
    <col min="7923" max="7923" width="8.140625" style="13" bestFit="1" customWidth="1"/>
    <col min="7924" max="8166" width="58.28515625" style="13"/>
    <col min="8167" max="8167" width="9" style="13" customWidth="1"/>
    <col min="8168" max="8168" width="60.28515625" style="13" customWidth="1"/>
    <col min="8169" max="8169" width="15.7109375" style="13" bestFit="1" customWidth="1"/>
    <col min="8170" max="8170" width="14.140625" style="13" bestFit="1" customWidth="1"/>
    <col min="8171" max="8171" width="14.140625" style="13" customWidth="1"/>
    <col min="8172" max="8172" width="14.140625" style="13" bestFit="1" customWidth="1"/>
    <col min="8173" max="8174" width="13.140625" style="13" bestFit="1" customWidth="1"/>
    <col min="8175" max="8175" width="14" style="13" customWidth="1"/>
    <col min="8176" max="8176" width="13.140625" style="13" customWidth="1"/>
    <col min="8177" max="8177" width="16.42578125" style="13" customWidth="1"/>
    <col min="8178" max="8178" width="18.5703125" style="13" customWidth="1"/>
    <col min="8179" max="8179" width="8.140625" style="13" bestFit="1" customWidth="1"/>
    <col min="8180" max="8422" width="58.28515625" style="13"/>
    <col min="8423" max="8423" width="9" style="13" customWidth="1"/>
    <col min="8424" max="8424" width="60.28515625" style="13" customWidth="1"/>
    <col min="8425" max="8425" width="15.7109375" style="13" bestFit="1" customWidth="1"/>
    <col min="8426" max="8426" width="14.140625" style="13" bestFit="1" customWidth="1"/>
    <col min="8427" max="8427" width="14.140625" style="13" customWidth="1"/>
    <col min="8428" max="8428" width="14.140625" style="13" bestFit="1" customWidth="1"/>
    <col min="8429" max="8430" width="13.140625" style="13" bestFit="1" customWidth="1"/>
    <col min="8431" max="8431" width="14" style="13" customWidth="1"/>
    <col min="8432" max="8432" width="13.140625" style="13" customWidth="1"/>
    <col min="8433" max="8433" width="16.42578125" style="13" customWidth="1"/>
    <col min="8434" max="8434" width="18.5703125" style="13" customWidth="1"/>
    <col min="8435" max="8435" width="8.140625" style="13" bestFit="1" customWidth="1"/>
    <col min="8436" max="8678" width="58.28515625" style="13"/>
    <col min="8679" max="8679" width="9" style="13" customWidth="1"/>
    <col min="8680" max="8680" width="60.28515625" style="13" customWidth="1"/>
    <col min="8681" max="8681" width="15.7109375" style="13" bestFit="1" customWidth="1"/>
    <col min="8682" max="8682" width="14.140625" style="13" bestFit="1" customWidth="1"/>
    <col min="8683" max="8683" width="14.140625" style="13" customWidth="1"/>
    <col min="8684" max="8684" width="14.140625" style="13" bestFit="1" customWidth="1"/>
    <col min="8685" max="8686" width="13.140625" style="13" bestFit="1" customWidth="1"/>
    <col min="8687" max="8687" width="14" style="13" customWidth="1"/>
    <col min="8688" max="8688" width="13.140625" style="13" customWidth="1"/>
    <col min="8689" max="8689" width="16.42578125" style="13" customWidth="1"/>
    <col min="8690" max="8690" width="18.5703125" style="13" customWidth="1"/>
    <col min="8691" max="8691" width="8.140625" style="13" bestFit="1" customWidth="1"/>
    <col min="8692" max="8934" width="58.28515625" style="13"/>
    <col min="8935" max="8935" width="9" style="13" customWidth="1"/>
    <col min="8936" max="8936" width="60.28515625" style="13" customWidth="1"/>
    <col min="8937" max="8937" width="15.7109375" style="13" bestFit="1" customWidth="1"/>
    <col min="8938" max="8938" width="14.140625" style="13" bestFit="1" customWidth="1"/>
    <col min="8939" max="8939" width="14.140625" style="13" customWidth="1"/>
    <col min="8940" max="8940" width="14.140625" style="13" bestFit="1" customWidth="1"/>
    <col min="8941" max="8942" width="13.140625" style="13" bestFit="1" customWidth="1"/>
    <col min="8943" max="8943" width="14" style="13" customWidth="1"/>
    <col min="8944" max="8944" width="13.140625" style="13" customWidth="1"/>
    <col min="8945" max="8945" width="16.42578125" style="13" customWidth="1"/>
    <col min="8946" max="8946" width="18.5703125" style="13" customWidth="1"/>
    <col min="8947" max="8947" width="8.140625" style="13" bestFit="1" customWidth="1"/>
    <col min="8948" max="9190" width="58.28515625" style="13"/>
    <col min="9191" max="9191" width="9" style="13" customWidth="1"/>
    <col min="9192" max="9192" width="60.28515625" style="13" customWidth="1"/>
    <col min="9193" max="9193" width="15.7109375" style="13" bestFit="1" customWidth="1"/>
    <col min="9194" max="9194" width="14.140625" style="13" bestFit="1" customWidth="1"/>
    <col min="9195" max="9195" width="14.140625" style="13" customWidth="1"/>
    <col min="9196" max="9196" width="14.140625" style="13" bestFit="1" customWidth="1"/>
    <col min="9197" max="9198" width="13.140625" style="13" bestFit="1" customWidth="1"/>
    <col min="9199" max="9199" width="14" style="13" customWidth="1"/>
    <col min="9200" max="9200" width="13.140625" style="13" customWidth="1"/>
    <col min="9201" max="9201" width="16.42578125" style="13" customWidth="1"/>
    <col min="9202" max="9202" width="18.5703125" style="13" customWidth="1"/>
    <col min="9203" max="9203" width="8.140625" style="13" bestFit="1" customWidth="1"/>
    <col min="9204" max="9446" width="58.28515625" style="13"/>
    <col min="9447" max="9447" width="9" style="13" customWidth="1"/>
    <col min="9448" max="9448" width="60.28515625" style="13" customWidth="1"/>
    <col min="9449" max="9449" width="15.7109375" style="13" bestFit="1" customWidth="1"/>
    <col min="9450" max="9450" width="14.140625" style="13" bestFit="1" customWidth="1"/>
    <col min="9451" max="9451" width="14.140625" style="13" customWidth="1"/>
    <col min="9452" max="9452" width="14.140625" style="13" bestFit="1" customWidth="1"/>
    <col min="9453" max="9454" width="13.140625" style="13" bestFit="1" customWidth="1"/>
    <col min="9455" max="9455" width="14" style="13" customWidth="1"/>
    <col min="9456" max="9456" width="13.140625" style="13" customWidth="1"/>
    <col min="9457" max="9457" width="16.42578125" style="13" customWidth="1"/>
    <col min="9458" max="9458" width="18.5703125" style="13" customWidth="1"/>
    <col min="9459" max="9459" width="8.140625" style="13" bestFit="1" customWidth="1"/>
    <col min="9460" max="9702" width="58.28515625" style="13"/>
    <col min="9703" max="9703" width="9" style="13" customWidth="1"/>
    <col min="9704" max="9704" width="60.28515625" style="13" customWidth="1"/>
    <col min="9705" max="9705" width="15.7109375" style="13" bestFit="1" customWidth="1"/>
    <col min="9706" max="9706" width="14.140625" style="13" bestFit="1" customWidth="1"/>
    <col min="9707" max="9707" width="14.140625" style="13" customWidth="1"/>
    <col min="9708" max="9708" width="14.140625" style="13" bestFit="1" customWidth="1"/>
    <col min="9709" max="9710" width="13.140625" style="13" bestFit="1" customWidth="1"/>
    <col min="9711" max="9711" width="14" style="13" customWidth="1"/>
    <col min="9712" max="9712" width="13.140625" style="13" customWidth="1"/>
    <col min="9713" max="9713" width="16.42578125" style="13" customWidth="1"/>
    <col min="9714" max="9714" width="18.5703125" style="13" customWidth="1"/>
    <col min="9715" max="9715" width="8.140625" style="13" bestFit="1" customWidth="1"/>
    <col min="9716" max="9958" width="58.28515625" style="13"/>
    <col min="9959" max="9959" width="9" style="13" customWidth="1"/>
    <col min="9960" max="9960" width="60.28515625" style="13" customWidth="1"/>
    <col min="9961" max="9961" width="15.7109375" style="13" bestFit="1" customWidth="1"/>
    <col min="9962" max="9962" width="14.140625" style="13" bestFit="1" customWidth="1"/>
    <col min="9963" max="9963" width="14.140625" style="13" customWidth="1"/>
    <col min="9964" max="9964" width="14.140625" style="13" bestFit="1" customWidth="1"/>
    <col min="9965" max="9966" width="13.140625" style="13" bestFit="1" customWidth="1"/>
    <col min="9967" max="9967" width="14" style="13" customWidth="1"/>
    <col min="9968" max="9968" width="13.140625" style="13" customWidth="1"/>
    <col min="9969" max="9969" width="16.42578125" style="13" customWidth="1"/>
    <col min="9970" max="9970" width="18.5703125" style="13" customWidth="1"/>
    <col min="9971" max="9971" width="8.140625" style="13" bestFit="1" customWidth="1"/>
    <col min="9972" max="10214" width="58.28515625" style="13"/>
    <col min="10215" max="10215" width="9" style="13" customWidth="1"/>
    <col min="10216" max="10216" width="60.28515625" style="13" customWidth="1"/>
    <col min="10217" max="10217" width="15.7109375" style="13" bestFit="1" customWidth="1"/>
    <col min="10218" max="10218" width="14.140625" style="13" bestFit="1" customWidth="1"/>
    <col min="10219" max="10219" width="14.140625" style="13" customWidth="1"/>
    <col min="10220" max="10220" width="14.140625" style="13" bestFit="1" customWidth="1"/>
    <col min="10221" max="10222" width="13.140625" style="13" bestFit="1" customWidth="1"/>
    <col min="10223" max="10223" width="14" style="13" customWidth="1"/>
    <col min="10224" max="10224" width="13.140625" style="13" customWidth="1"/>
    <col min="10225" max="10225" width="16.42578125" style="13" customWidth="1"/>
    <col min="10226" max="10226" width="18.5703125" style="13" customWidth="1"/>
    <col min="10227" max="10227" width="8.140625" style="13" bestFit="1" customWidth="1"/>
    <col min="10228" max="10470" width="58.28515625" style="13"/>
    <col min="10471" max="10471" width="9" style="13" customWidth="1"/>
    <col min="10472" max="10472" width="60.28515625" style="13" customWidth="1"/>
    <col min="10473" max="10473" width="15.7109375" style="13" bestFit="1" customWidth="1"/>
    <col min="10474" max="10474" width="14.140625" style="13" bestFit="1" customWidth="1"/>
    <col min="10475" max="10475" width="14.140625" style="13" customWidth="1"/>
    <col min="10476" max="10476" width="14.140625" style="13" bestFit="1" customWidth="1"/>
    <col min="10477" max="10478" width="13.140625" style="13" bestFit="1" customWidth="1"/>
    <col min="10479" max="10479" width="14" style="13" customWidth="1"/>
    <col min="10480" max="10480" width="13.140625" style="13" customWidth="1"/>
    <col min="10481" max="10481" width="16.42578125" style="13" customWidth="1"/>
    <col min="10482" max="10482" width="18.5703125" style="13" customWidth="1"/>
    <col min="10483" max="10483" width="8.140625" style="13" bestFit="1" customWidth="1"/>
    <col min="10484" max="10726" width="58.28515625" style="13"/>
    <col min="10727" max="10727" width="9" style="13" customWidth="1"/>
    <col min="10728" max="10728" width="60.28515625" style="13" customWidth="1"/>
    <col min="10729" max="10729" width="15.7109375" style="13" bestFit="1" customWidth="1"/>
    <col min="10730" max="10730" width="14.140625" style="13" bestFit="1" customWidth="1"/>
    <col min="10731" max="10731" width="14.140625" style="13" customWidth="1"/>
    <col min="10732" max="10732" width="14.140625" style="13" bestFit="1" customWidth="1"/>
    <col min="10733" max="10734" width="13.140625" style="13" bestFit="1" customWidth="1"/>
    <col min="10735" max="10735" width="14" style="13" customWidth="1"/>
    <col min="10736" max="10736" width="13.140625" style="13" customWidth="1"/>
    <col min="10737" max="10737" width="16.42578125" style="13" customWidth="1"/>
    <col min="10738" max="10738" width="18.5703125" style="13" customWidth="1"/>
    <col min="10739" max="10739" width="8.140625" style="13" bestFit="1" customWidth="1"/>
    <col min="10740" max="10982" width="58.28515625" style="13"/>
    <col min="10983" max="10983" width="9" style="13" customWidth="1"/>
    <col min="10984" max="10984" width="60.28515625" style="13" customWidth="1"/>
    <col min="10985" max="10985" width="15.7109375" style="13" bestFit="1" customWidth="1"/>
    <col min="10986" max="10986" width="14.140625" style="13" bestFit="1" customWidth="1"/>
    <col min="10987" max="10987" width="14.140625" style="13" customWidth="1"/>
    <col min="10988" max="10988" width="14.140625" style="13" bestFit="1" customWidth="1"/>
    <col min="10989" max="10990" width="13.140625" style="13" bestFit="1" customWidth="1"/>
    <col min="10991" max="10991" width="14" style="13" customWidth="1"/>
    <col min="10992" max="10992" width="13.140625" style="13" customWidth="1"/>
    <col min="10993" max="10993" width="16.42578125" style="13" customWidth="1"/>
    <col min="10994" max="10994" width="18.5703125" style="13" customWidth="1"/>
    <col min="10995" max="10995" width="8.140625" style="13" bestFit="1" customWidth="1"/>
    <col min="10996" max="11238" width="58.28515625" style="13"/>
    <col min="11239" max="11239" width="9" style="13" customWidth="1"/>
    <col min="11240" max="11240" width="60.28515625" style="13" customWidth="1"/>
    <col min="11241" max="11241" width="15.7109375" style="13" bestFit="1" customWidth="1"/>
    <col min="11242" max="11242" width="14.140625" style="13" bestFit="1" customWidth="1"/>
    <col min="11243" max="11243" width="14.140625" style="13" customWidth="1"/>
    <col min="11244" max="11244" width="14.140625" style="13" bestFit="1" customWidth="1"/>
    <col min="11245" max="11246" width="13.140625" style="13" bestFit="1" customWidth="1"/>
    <col min="11247" max="11247" width="14" style="13" customWidth="1"/>
    <col min="11248" max="11248" width="13.140625" style="13" customWidth="1"/>
    <col min="11249" max="11249" width="16.42578125" style="13" customWidth="1"/>
    <col min="11250" max="11250" width="18.5703125" style="13" customWidth="1"/>
    <col min="11251" max="11251" width="8.140625" style="13" bestFit="1" customWidth="1"/>
    <col min="11252" max="11494" width="58.28515625" style="13"/>
    <col min="11495" max="11495" width="9" style="13" customWidth="1"/>
    <col min="11496" max="11496" width="60.28515625" style="13" customWidth="1"/>
    <col min="11497" max="11497" width="15.7109375" style="13" bestFit="1" customWidth="1"/>
    <col min="11498" max="11498" width="14.140625" style="13" bestFit="1" customWidth="1"/>
    <col min="11499" max="11499" width="14.140625" style="13" customWidth="1"/>
    <col min="11500" max="11500" width="14.140625" style="13" bestFit="1" customWidth="1"/>
    <col min="11501" max="11502" width="13.140625" style="13" bestFit="1" customWidth="1"/>
    <col min="11503" max="11503" width="14" style="13" customWidth="1"/>
    <col min="11504" max="11504" width="13.140625" style="13" customWidth="1"/>
    <col min="11505" max="11505" width="16.42578125" style="13" customWidth="1"/>
    <col min="11506" max="11506" width="18.5703125" style="13" customWidth="1"/>
    <col min="11507" max="11507" width="8.140625" style="13" bestFit="1" customWidth="1"/>
    <col min="11508" max="11750" width="58.28515625" style="13"/>
    <col min="11751" max="11751" width="9" style="13" customWidth="1"/>
    <col min="11752" max="11752" width="60.28515625" style="13" customWidth="1"/>
    <col min="11753" max="11753" width="15.7109375" style="13" bestFit="1" customWidth="1"/>
    <col min="11754" max="11754" width="14.140625" style="13" bestFit="1" customWidth="1"/>
    <col min="11755" max="11755" width="14.140625" style="13" customWidth="1"/>
    <col min="11756" max="11756" width="14.140625" style="13" bestFit="1" customWidth="1"/>
    <col min="11757" max="11758" width="13.140625" style="13" bestFit="1" customWidth="1"/>
    <col min="11759" max="11759" width="14" style="13" customWidth="1"/>
    <col min="11760" max="11760" width="13.140625" style="13" customWidth="1"/>
    <col min="11761" max="11761" width="16.42578125" style="13" customWidth="1"/>
    <col min="11762" max="11762" width="18.5703125" style="13" customWidth="1"/>
    <col min="11763" max="11763" width="8.140625" style="13" bestFit="1" customWidth="1"/>
    <col min="11764" max="12006" width="58.28515625" style="13"/>
    <col min="12007" max="12007" width="9" style="13" customWidth="1"/>
    <col min="12008" max="12008" width="60.28515625" style="13" customWidth="1"/>
    <col min="12009" max="12009" width="15.7109375" style="13" bestFit="1" customWidth="1"/>
    <col min="12010" max="12010" width="14.140625" style="13" bestFit="1" customWidth="1"/>
    <col min="12011" max="12011" width="14.140625" style="13" customWidth="1"/>
    <col min="12012" max="12012" width="14.140625" style="13" bestFit="1" customWidth="1"/>
    <col min="12013" max="12014" width="13.140625" style="13" bestFit="1" customWidth="1"/>
    <col min="12015" max="12015" width="14" style="13" customWidth="1"/>
    <col min="12016" max="12016" width="13.140625" style="13" customWidth="1"/>
    <col min="12017" max="12017" width="16.42578125" style="13" customWidth="1"/>
    <col min="12018" max="12018" width="18.5703125" style="13" customWidth="1"/>
    <col min="12019" max="12019" width="8.140625" style="13" bestFit="1" customWidth="1"/>
    <col min="12020" max="12262" width="58.28515625" style="13"/>
    <col min="12263" max="12263" width="9" style="13" customWidth="1"/>
    <col min="12264" max="12264" width="60.28515625" style="13" customWidth="1"/>
    <col min="12265" max="12265" width="15.7109375" style="13" bestFit="1" customWidth="1"/>
    <col min="12266" max="12266" width="14.140625" style="13" bestFit="1" customWidth="1"/>
    <col min="12267" max="12267" width="14.140625" style="13" customWidth="1"/>
    <col min="12268" max="12268" width="14.140625" style="13" bestFit="1" customWidth="1"/>
    <col min="12269" max="12270" width="13.140625" style="13" bestFit="1" customWidth="1"/>
    <col min="12271" max="12271" width="14" style="13" customWidth="1"/>
    <col min="12272" max="12272" width="13.140625" style="13" customWidth="1"/>
    <col min="12273" max="12273" width="16.42578125" style="13" customWidth="1"/>
    <col min="12274" max="12274" width="18.5703125" style="13" customWidth="1"/>
    <col min="12275" max="12275" width="8.140625" style="13" bestFit="1" customWidth="1"/>
    <col min="12276" max="12518" width="58.28515625" style="13"/>
    <col min="12519" max="12519" width="9" style="13" customWidth="1"/>
    <col min="12520" max="12520" width="60.28515625" style="13" customWidth="1"/>
    <col min="12521" max="12521" width="15.7109375" style="13" bestFit="1" customWidth="1"/>
    <col min="12522" max="12522" width="14.140625" style="13" bestFit="1" customWidth="1"/>
    <col min="12523" max="12523" width="14.140625" style="13" customWidth="1"/>
    <col min="12524" max="12524" width="14.140625" style="13" bestFit="1" customWidth="1"/>
    <col min="12525" max="12526" width="13.140625" style="13" bestFit="1" customWidth="1"/>
    <col min="12527" max="12527" width="14" style="13" customWidth="1"/>
    <col min="12528" max="12528" width="13.140625" style="13" customWidth="1"/>
    <col min="12529" max="12529" width="16.42578125" style="13" customWidth="1"/>
    <col min="12530" max="12530" width="18.5703125" style="13" customWidth="1"/>
    <col min="12531" max="12531" width="8.140625" style="13" bestFit="1" customWidth="1"/>
    <col min="12532" max="12774" width="58.28515625" style="13"/>
    <col min="12775" max="12775" width="9" style="13" customWidth="1"/>
    <col min="12776" max="12776" width="60.28515625" style="13" customWidth="1"/>
    <col min="12777" max="12777" width="15.7109375" style="13" bestFit="1" customWidth="1"/>
    <col min="12778" max="12778" width="14.140625" style="13" bestFit="1" customWidth="1"/>
    <col min="12779" max="12779" width="14.140625" style="13" customWidth="1"/>
    <col min="12780" max="12780" width="14.140625" style="13" bestFit="1" customWidth="1"/>
    <col min="12781" max="12782" width="13.140625" style="13" bestFit="1" customWidth="1"/>
    <col min="12783" max="12783" width="14" style="13" customWidth="1"/>
    <col min="12784" max="12784" width="13.140625" style="13" customWidth="1"/>
    <col min="12785" max="12785" width="16.42578125" style="13" customWidth="1"/>
    <col min="12786" max="12786" width="18.5703125" style="13" customWidth="1"/>
    <col min="12787" max="12787" width="8.140625" style="13" bestFit="1" customWidth="1"/>
    <col min="12788" max="13030" width="58.28515625" style="13"/>
    <col min="13031" max="13031" width="9" style="13" customWidth="1"/>
    <col min="13032" max="13032" width="60.28515625" style="13" customWidth="1"/>
    <col min="13033" max="13033" width="15.7109375" style="13" bestFit="1" customWidth="1"/>
    <col min="13034" max="13034" width="14.140625" style="13" bestFit="1" customWidth="1"/>
    <col min="13035" max="13035" width="14.140625" style="13" customWidth="1"/>
    <col min="13036" max="13036" width="14.140625" style="13" bestFit="1" customWidth="1"/>
    <col min="13037" max="13038" width="13.140625" style="13" bestFit="1" customWidth="1"/>
    <col min="13039" max="13039" width="14" style="13" customWidth="1"/>
    <col min="13040" max="13040" width="13.140625" style="13" customWidth="1"/>
    <col min="13041" max="13041" width="16.42578125" style="13" customWidth="1"/>
    <col min="13042" max="13042" width="18.5703125" style="13" customWidth="1"/>
    <col min="13043" max="13043" width="8.140625" style="13" bestFit="1" customWidth="1"/>
    <col min="13044" max="13286" width="58.28515625" style="13"/>
    <col min="13287" max="13287" width="9" style="13" customWidth="1"/>
    <col min="13288" max="13288" width="60.28515625" style="13" customWidth="1"/>
    <col min="13289" max="13289" width="15.7109375" style="13" bestFit="1" customWidth="1"/>
    <col min="13290" max="13290" width="14.140625" style="13" bestFit="1" customWidth="1"/>
    <col min="13291" max="13291" width="14.140625" style="13" customWidth="1"/>
    <col min="13292" max="13292" width="14.140625" style="13" bestFit="1" customWidth="1"/>
    <col min="13293" max="13294" width="13.140625" style="13" bestFit="1" customWidth="1"/>
    <col min="13295" max="13295" width="14" style="13" customWidth="1"/>
    <col min="13296" max="13296" width="13.140625" style="13" customWidth="1"/>
    <col min="13297" max="13297" width="16.42578125" style="13" customWidth="1"/>
    <col min="13298" max="13298" width="18.5703125" style="13" customWidth="1"/>
    <col min="13299" max="13299" width="8.140625" style="13" bestFit="1" customWidth="1"/>
    <col min="13300" max="13542" width="58.28515625" style="13"/>
    <col min="13543" max="13543" width="9" style="13" customWidth="1"/>
    <col min="13544" max="13544" width="60.28515625" style="13" customWidth="1"/>
    <col min="13545" max="13545" width="15.7109375" style="13" bestFit="1" customWidth="1"/>
    <col min="13546" max="13546" width="14.140625" style="13" bestFit="1" customWidth="1"/>
    <col min="13547" max="13547" width="14.140625" style="13" customWidth="1"/>
    <col min="13548" max="13548" width="14.140625" style="13" bestFit="1" customWidth="1"/>
    <col min="13549" max="13550" width="13.140625" style="13" bestFit="1" customWidth="1"/>
    <col min="13551" max="13551" width="14" style="13" customWidth="1"/>
    <col min="13552" max="13552" width="13.140625" style="13" customWidth="1"/>
    <col min="13553" max="13553" width="16.42578125" style="13" customWidth="1"/>
    <col min="13554" max="13554" width="18.5703125" style="13" customWidth="1"/>
    <col min="13555" max="13555" width="8.140625" style="13" bestFit="1" customWidth="1"/>
    <col min="13556" max="13798" width="58.28515625" style="13"/>
    <col min="13799" max="13799" width="9" style="13" customWidth="1"/>
    <col min="13800" max="13800" width="60.28515625" style="13" customWidth="1"/>
    <col min="13801" max="13801" width="15.7109375" style="13" bestFit="1" customWidth="1"/>
    <col min="13802" max="13802" width="14.140625" style="13" bestFit="1" customWidth="1"/>
    <col min="13803" max="13803" width="14.140625" style="13" customWidth="1"/>
    <col min="13804" max="13804" width="14.140625" style="13" bestFit="1" customWidth="1"/>
    <col min="13805" max="13806" width="13.140625" style="13" bestFit="1" customWidth="1"/>
    <col min="13807" max="13807" width="14" style="13" customWidth="1"/>
    <col min="13808" max="13808" width="13.140625" style="13" customWidth="1"/>
    <col min="13809" max="13809" width="16.42578125" style="13" customWidth="1"/>
    <col min="13810" max="13810" width="18.5703125" style="13" customWidth="1"/>
    <col min="13811" max="13811" width="8.140625" style="13" bestFit="1" customWidth="1"/>
    <col min="13812" max="14054" width="58.28515625" style="13"/>
    <col min="14055" max="14055" width="9" style="13" customWidth="1"/>
    <col min="14056" max="14056" width="60.28515625" style="13" customWidth="1"/>
    <col min="14057" max="14057" width="15.7109375" style="13" bestFit="1" customWidth="1"/>
    <col min="14058" max="14058" width="14.140625" style="13" bestFit="1" customWidth="1"/>
    <col min="14059" max="14059" width="14.140625" style="13" customWidth="1"/>
    <col min="14060" max="14060" width="14.140625" style="13" bestFit="1" customWidth="1"/>
    <col min="14061" max="14062" width="13.140625" style="13" bestFit="1" customWidth="1"/>
    <col min="14063" max="14063" width="14" style="13" customWidth="1"/>
    <col min="14064" max="14064" width="13.140625" style="13" customWidth="1"/>
    <col min="14065" max="14065" width="16.42578125" style="13" customWidth="1"/>
    <col min="14066" max="14066" width="18.5703125" style="13" customWidth="1"/>
    <col min="14067" max="14067" width="8.140625" style="13" bestFit="1" customWidth="1"/>
    <col min="14068" max="14310" width="58.28515625" style="13"/>
    <col min="14311" max="14311" width="9" style="13" customWidth="1"/>
    <col min="14312" max="14312" width="60.28515625" style="13" customWidth="1"/>
    <col min="14313" max="14313" width="15.7109375" style="13" bestFit="1" customWidth="1"/>
    <col min="14314" max="14314" width="14.140625" style="13" bestFit="1" customWidth="1"/>
    <col min="14315" max="14315" width="14.140625" style="13" customWidth="1"/>
    <col min="14316" max="14316" width="14.140625" style="13" bestFit="1" customWidth="1"/>
    <col min="14317" max="14318" width="13.140625" style="13" bestFit="1" customWidth="1"/>
    <col min="14319" max="14319" width="14" style="13" customWidth="1"/>
    <col min="14320" max="14320" width="13.140625" style="13" customWidth="1"/>
    <col min="14321" max="14321" width="16.42578125" style="13" customWidth="1"/>
    <col min="14322" max="14322" width="18.5703125" style="13" customWidth="1"/>
    <col min="14323" max="14323" width="8.140625" style="13" bestFit="1" customWidth="1"/>
    <col min="14324" max="14566" width="58.28515625" style="13"/>
    <col min="14567" max="14567" width="9" style="13" customWidth="1"/>
    <col min="14568" max="14568" width="60.28515625" style="13" customWidth="1"/>
    <col min="14569" max="14569" width="15.7109375" style="13" bestFit="1" customWidth="1"/>
    <col min="14570" max="14570" width="14.140625" style="13" bestFit="1" customWidth="1"/>
    <col min="14571" max="14571" width="14.140625" style="13" customWidth="1"/>
    <col min="14572" max="14572" width="14.140625" style="13" bestFit="1" customWidth="1"/>
    <col min="14573" max="14574" width="13.140625" style="13" bestFit="1" customWidth="1"/>
    <col min="14575" max="14575" width="14" style="13" customWidth="1"/>
    <col min="14576" max="14576" width="13.140625" style="13" customWidth="1"/>
    <col min="14577" max="14577" width="16.42578125" style="13" customWidth="1"/>
    <col min="14578" max="14578" width="18.5703125" style="13" customWidth="1"/>
    <col min="14579" max="14579" width="8.140625" style="13" bestFit="1" customWidth="1"/>
    <col min="14580" max="14822" width="58.28515625" style="13"/>
    <col min="14823" max="14823" width="9" style="13" customWidth="1"/>
    <col min="14824" max="14824" width="60.28515625" style="13" customWidth="1"/>
    <col min="14825" max="14825" width="15.7109375" style="13" bestFit="1" customWidth="1"/>
    <col min="14826" max="14826" width="14.140625" style="13" bestFit="1" customWidth="1"/>
    <col min="14827" max="14827" width="14.140625" style="13" customWidth="1"/>
    <col min="14828" max="14828" width="14.140625" style="13" bestFit="1" customWidth="1"/>
    <col min="14829" max="14830" width="13.140625" style="13" bestFit="1" customWidth="1"/>
    <col min="14831" max="14831" width="14" style="13" customWidth="1"/>
    <col min="14832" max="14832" width="13.140625" style="13" customWidth="1"/>
    <col min="14833" max="14833" width="16.42578125" style="13" customWidth="1"/>
    <col min="14834" max="14834" width="18.5703125" style="13" customWidth="1"/>
    <col min="14835" max="14835" width="8.140625" style="13" bestFit="1" customWidth="1"/>
    <col min="14836" max="15078" width="58.28515625" style="13"/>
    <col min="15079" max="15079" width="9" style="13" customWidth="1"/>
    <col min="15080" max="15080" width="60.28515625" style="13" customWidth="1"/>
    <col min="15081" max="15081" width="15.7109375" style="13" bestFit="1" customWidth="1"/>
    <col min="15082" max="15082" width="14.140625" style="13" bestFit="1" customWidth="1"/>
    <col min="15083" max="15083" width="14.140625" style="13" customWidth="1"/>
    <col min="15084" max="15084" width="14.140625" style="13" bestFit="1" customWidth="1"/>
    <col min="15085" max="15086" width="13.140625" style="13" bestFit="1" customWidth="1"/>
    <col min="15087" max="15087" width="14" style="13" customWidth="1"/>
    <col min="15088" max="15088" width="13.140625" style="13" customWidth="1"/>
    <col min="15089" max="15089" width="16.42578125" style="13" customWidth="1"/>
    <col min="15090" max="15090" width="18.5703125" style="13" customWidth="1"/>
    <col min="15091" max="15091" width="8.140625" style="13" bestFit="1" customWidth="1"/>
    <col min="15092" max="15334" width="58.28515625" style="13"/>
    <col min="15335" max="15335" width="9" style="13" customWidth="1"/>
    <col min="15336" max="15336" width="60.28515625" style="13" customWidth="1"/>
    <col min="15337" max="15337" width="15.7109375" style="13" bestFit="1" customWidth="1"/>
    <col min="15338" max="15338" width="14.140625" style="13" bestFit="1" customWidth="1"/>
    <col min="15339" max="15339" width="14.140625" style="13" customWidth="1"/>
    <col min="15340" max="15340" width="14.140625" style="13" bestFit="1" customWidth="1"/>
    <col min="15341" max="15342" width="13.140625" style="13" bestFit="1" customWidth="1"/>
    <col min="15343" max="15343" width="14" style="13" customWidth="1"/>
    <col min="15344" max="15344" width="13.140625" style="13" customWidth="1"/>
    <col min="15345" max="15345" width="16.42578125" style="13" customWidth="1"/>
    <col min="15346" max="15346" width="18.5703125" style="13" customWidth="1"/>
    <col min="15347" max="15347" width="8.140625" style="13" bestFit="1" customWidth="1"/>
    <col min="15348" max="15590" width="58.28515625" style="13"/>
    <col min="15591" max="15591" width="9" style="13" customWidth="1"/>
    <col min="15592" max="15592" width="60.28515625" style="13" customWidth="1"/>
    <col min="15593" max="15593" width="15.7109375" style="13" bestFit="1" customWidth="1"/>
    <col min="15594" max="15594" width="14.140625" style="13" bestFit="1" customWidth="1"/>
    <col min="15595" max="15595" width="14.140625" style="13" customWidth="1"/>
    <col min="15596" max="15596" width="14.140625" style="13" bestFit="1" customWidth="1"/>
    <col min="15597" max="15598" width="13.140625" style="13" bestFit="1" customWidth="1"/>
    <col min="15599" max="15599" width="14" style="13" customWidth="1"/>
    <col min="15600" max="15600" width="13.140625" style="13" customWidth="1"/>
    <col min="15601" max="15601" width="16.42578125" style="13" customWidth="1"/>
    <col min="15602" max="15602" width="18.5703125" style="13" customWidth="1"/>
    <col min="15603" max="15603" width="8.140625" style="13" bestFit="1" customWidth="1"/>
    <col min="15604" max="15846" width="58.28515625" style="13"/>
    <col min="15847" max="15847" width="9" style="13" customWidth="1"/>
    <col min="15848" max="15848" width="60.28515625" style="13" customWidth="1"/>
    <col min="15849" max="15849" width="15.7109375" style="13" bestFit="1" customWidth="1"/>
    <col min="15850" max="15850" width="14.140625" style="13" bestFit="1" customWidth="1"/>
    <col min="15851" max="15851" width="14.140625" style="13" customWidth="1"/>
    <col min="15852" max="15852" width="14.140625" style="13" bestFit="1" customWidth="1"/>
    <col min="15853" max="15854" width="13.140625" style="13" bestFit="1" customWidth="1"/>
    <col min="15855" max="15855" width="14" style="13" customWidth="1"/>
    <col min="15856" max="15856" width="13.140625" style="13" customWidth="1"/>
    <col min="15857" max="15857" width="16.42578125" style="13" customWidth="1"/>
    <col min="15858" max="15858" width="18.5703125" style="13" customWidth="1"/>
    <col min="15859" max="15859" width="8.140625" style="13" bestFit="1" customWidth="1"/>
    <col min="15860" max="16102" width="58.28515625" style="13"/>
    <col min="16103" max="16103" width="9" style="13" customWidth="1"/>
    <col min="16104" max="16104" width="60.28515625" style="13" customWidth="1"/>
    <col min="16105" max="16105" width="15.7109375" style="13" bestFit="1" customWidth="1"/>
    <col min="16106" max="16106" width="14.140625" style="13" bestFit="1" customWidth="1"/>
    <col min="16107" max="16107" width="14.140625" style="13" customWidth="1"/>
    <col min="16108" max="16108" width="14.140625" style="13" bestFit="1" customWidth="1"/>
    <col min="16109" max="16110" width="13.140625" style="13" bestFit="1" customWidth="1"/>
    <col min="16111" max="16111" width="14" style="13" customWidth="1"/>
    <col min="16112" max="16112" width="13.140625" style="13" customWidth="1"/>
    <col min="16113" max="16113" width="16.42578125" style="13" customWidth="1"/>
    <col min="16114" max="16114" width="18.5703125" style="13" customWidth="1"/>
    <col min="16115" max="16115" width="8.140625" style="13" bestFit="1" customWidth="1"/>
    <col min="16116" max="16384" width="58.28515625" style="13"/>
  </cols>
  <sheetData>
    <row r="1" spans="1:11" x14ac:dyDescent="0.25">
      <c r="H1" s="14"/>
      <c r="J1" s="14"/>
      <c r="K1" s="14" t="s">
        <v>68</v>
      </c>
    </row>
    <row r="2" spans="1:11" x14ac:dyDescent="0.25">
      <c r="I2" s="14"/>
      <c r="J2" s="14"/>
      <c r="K2" s="14" t="s">
        <v>63</v>
      </c>
    </row>
    <row r="3" spans="1:11" x14ac:dyDescent="0.25">
      <c r="H3" s="14"/>
      <c r="J3" s="14"/>
      <c r="K3" s="14" t="s">
        <v>69</v>
      </c>
    </row>
    <row r="4" spans="1:11" x14ac:dyDescent="0.25">
      <c r="K4" s="14" t="s">
        <v>70</v>
      </c>
    </row>
    <row r="5" spans="1:11" x14ac:dyDescent="0.25">
      <c r="K5" s="14" t="s">
        <v>61</v>
      </c>
    </row>
    <row r="6" spans="1:11" x14ac:dyDescent="0.25">
      <c r="I6" s="14"/>
    </row>
    <row r="7" spans="1:11" x14ac:dyDescent="0.25">
      <c r="H7" s="14"/>
      <c r="I7" s="55" t="s">
        <v>62</v>
      </c>
      <c r="J7" s="55"/>
      <c r="K7" s="55"/>
    </row>
    <row r="8" spans="1:11" x14ac:dyDescent="0.25">
      <c r="H8" s="55" t="s">
        <v>63</v>
      </c>
      <c r="I8" s="55"/>
      <c r="J8" s="55"/>
      <c r="K8" s="55"/>
    </row>
    <row r="9" spans="1:11" x14ac:dyDescent="0.25">
      <c r="H9" s="14"/>
      <c r="I9" s="55" t="s">
        <v>61</v>
      </c>
      <c r="J9" s="55"/>
      <c r="K9" s="55"/>
    </row>
    <row r="11" spans="1:11" x14ac:dyDescent="0.25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6.5" thickBot="1" x14ac:dyDescent="0.3">
      <c r="B12" s="15"/>
      <c r="D12" s="14"/>
      <c r="E12" s="14"/>
      <c r="F12" s="14"/>
      <c r="G12" s="14"/>
      <c r="H12" s="14"/>
      <c r="I12" s="16"/>
      <c r="J12" s="14"/>
      <c r="K12" s="14" t="s">
        <v>0</v>
      </c>
    </row>
    <row r="13" spans="1:11" s="1" customFormat="1" ht="32.25" thickBot="1" x14ac:dyDescent="0.3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5" thickBot="1" x14ac:dyDescent="0.3">
      <c r="A14" s="35">
        <v>1000000</v>
      </c>
      <c r="B14" s="37" t="s">
        <v>12</v>
      </c>
      <c r="C14" s="38">
        <f t="shared" ref="C14:J14" si="0">SUM(C15+C24+C30+C32+C41+C44)</f>
        <v>759076262</v>
      </c>
      <c r="D14" s="38">
        <f t="shared" si="0"/>
        <v>170866493</v>
      </c>
      <c r="E14" s="38">
        <f t="shared" si="0"/>
        <v>39873490</v>
      </c>
      <c r="F14" s="38">
        <f t="shared" si="0"/>
        <v>31698949</v>
      </c>
      <c r="G14" s="38">
        <f t="shared" si="0"/>
        <v>13818045</v>
      </c>
      <c r="H14" s="38">
        <f t="shared" si="0"/>
        <v>12452564</v>
      </c>
      <c r="I14" s="38">
        <f t="shared" si="0"/>
        <v>9412338</v>
      </c>
      <c r="J14" s="38">
        <f t="shared" si="0"/>
        <v>3689976</v>
      </c>
      <c r="K14" s="39">
        <f>SUM(C14:J14)</f>
        <v>1040888117</v>
      </c>
    </row>
    <row r="15" spans="1:11" s="1" customFormat="1" x14ac:dyDescent="0.25">
      <c r="A15" s="17">
        <v>1010000</v>
      </c>
      <c r="B15" s="36" t="s">
        <v>13</v>
      </c>
      <c r="C15" s="40">
        <f>SUM(C16+C17+C19+C20+C21+C22)</f>
        <v>368447200</v>
      </c>
      <c r="D15" s="40">
        <f t="shared" ref="D15:J15" si="1">SUM(D16+D17+D19+D20+D21+D22)</f>
        <v>167677002</v>
      </c>
      <c r="E15" s="40">
        <f t="shared" si="1"/>
        <v>19636536</v>
      </c>
      <c r="F15" s="40">
        <f t="shared" si="1"/>
        <v>8915829</v>
      </c>
      <c r="G15" s="40">
        <f t="shared" si="1"/>
        <v>3739051</v>
      </c>
      <c r="H15" s="40">
        <f t="shared" si="1"/>
        <v>5541484</v>
      </c>
      <c r="I15" s="40">
        <f t="shared" si="1"/>
        <v>1928738</v>
      </c>
      <c r="J15" s="40">
        <f t="shared" si="1"/>
        <v>1108419</v>
      </c>
      <c r="K15" s="41">
        <f t="shared" ref="K15:K73" si="2">SUM(C15:J15)</f>
        <v>576994259</v>
      </c>
    </row>
    <row r="16" spans="1:11" s="1" customFormat="1" x14ac:dyDescent="0.25">
      <c r="A16" s="8">
        <v>1010100</v>
      </c>
      <c r="B16" s="11" t="s">
        <v>14</v>
      </c>
      <c r="C16" s="42"/>
      <c r="D16" s="42"/>
      <c r="E16" s="42"/>
      <c r="F16" s="42"/>
      <c r="G16" s="42"/>
      <c r="H16" s="42"/>
      <c r="I16" s="42"/>
      <c r="J16" s="42"/>
      <c r="K16" s="43">
        <f t="shared" si="2"/>
        <v>0</v>
      </c>
    </row>
    <row r="17" spans="1:11" s="1" customFormat="1" ht="31.5" x14ac:dyDescent="0.25">
      <c r="A17" s="8">
        <v>1010200</v>
      </c>
      <c r="B17" s="11" t="s">
        <v>15</v>
      </c>
      <c r="C17" s="42">
        <v>300023648</v>
      </c>
      <c r="D17" s="42">
        <v>153128316</v>
      </c>
      <c r="E17" s="42">
        <v>18314136</v>
      </c>
      <c r="F17" s="42">
        <v>8480829</v>
      </c>
      <c r="G17" s="42">
        <v>3251851</v>
      </c>
      <c r="H17" s="42">
        <v>5297884</v>
      </c>
      <c r="I17" s="42">
        <v>1772138</v>
      </c>
      <c r="J17" s="42">
        <v>812619</v>
      </c>
      <c r="K17" s="43">
        <f t="shared" si="2"/>
        <v>491081421</v>
      </c>
    </row>
    <row r="18" spans="1:11" s="1" customFormat="1" ht="31.5" x14ac:dyDescent="0.25">
      <c r="A18" s="19">
        <v>1010290</v>
      </c>
      <c r="B18" s="20" t="s">
        <v>16</v>
      </c>
      <c r="C18" s="44">
        <v>118028034</v>
      </c>
      <c r="D18" s="44">
        <v>33769006</v>
      </c>
      <c r="E18" s="44">
        <v>18314136</v>
      </c>
      <c r="F18" s="44">
        <v>8480829</v>
      </c>
      <c r="G18" s="44">
        <v>3251851</v>
      </c>
      <c r="H18" s="44">
        <v>5297884</v>
      </c>
      <c r="I18" s="44">
        <v>1772138</v>
      </c>
      <c r="J18" s="44">
        <v>812619</v>
      </c>
      <c r="K18" s="45">
        <f t="shared" si="2"/>
        <v>189726497</v>
      </c>
    </row>
    <row r="19" spans="1:11" s="1" customFormat="1" x14ac:dyDescent="0.25">
      <c r="A19" s="8">
        <v>1010400</v>
      </c>
      <c r="B19" s="11" t="s">
        <v>17</v>
      </c>
      <c r="C19" s="42">
        <v>2331600</v>
      </c>
      <c r="D19" s="42">
        <v>0</v>
      </c>
      <c r="E19" s="42">
        <v>1322400</v>
      </c>
      <c r="F19" s="42">
        <v>435000</v>
      </c>
      <c r="G19" s="42">
        <v>487200</v>
      </c>
      <c r="H19" s="42">
        <v>243600</v>
      </c>
      <c r="I19" s="42">
        <v>156600</v>
      </c>
      <c r="J19" s="42">
        <v>295800</v>
      </c>
      <c r="K19" s="43">
        <f t="shared" si="2"/>
        <v>5272200</v>
      </c>
    </row>
    <row r="20" spans="1:11" s="1" customFormat="1" ht="47.25" x14ac:dyDescent="0.25">
      <c r="A20" s="8">
        <v>1010600</v>
      </c>
      <c r="B20" s="11" t="s">
        <v>18</v>
      </c>
      <c r="C20" s="42">
        <v>12150205</v>
      </c>
      <c r="D20" s="42">
        <v>98705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3">
        <f t="shared" si="2"/>
        <v>12248910</v>
      </c>
    </row>
    <row r="21" spans="1:11" s="1" customFormat="1" ht="47.25" x14ac:dyDescent="0.25">
      <c r="A21" s="8">
        <v>1010601</v>
      </c>
      <c r="B21" s="11" t="s">
        <v>19</v>
      </c>
      <c r="C21" s="42">
        <v>6301252</v>
      </c>
      <c r="D21" s="42">
        <v>65430</v>
      </c>
      <c r="E21" s="42"/>
      <c r="F21" s="42"/>
      <c r="G21" s="42"/>
      <c r="H21" s="42"/>
      <c r="I21" s="42"/>
      <c r="J21" s="42"/>
      <c r="K21" s="43">
        <f t="shared" si="2"/>
        <v>6366682</v>
      </c>
    </row>
    <row r="22" spans="1:11" s="1" customFormat="1" x14ac:dyDescent="0.25">
      <c r="A22" s="8">
        <v>1010700</v>
      </c>
      <c r="B22" s="11" t="s">
        <v>20</v>
      </c>
      <c r="C22" s="42">
        <f>45391998+2248497</f>
        <v>47640495</v>
      </c>
      <c r="D22" s="42">
        <f>13844946+539605</f>
        <v>14384551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3">
        <f t="shared" si="2"/>
        <v>62025046</v>
      </c>
    </row>
    <row r="23" spans="1:11" s="1" customFormat="1" x14ac:dyDescent="0.25">
      <c r="A23" s="19"/>
      <c r="B23" s="11"/>
      <c r="C23" s="42"/>
      <c r="D23" s="42"/>
      <c r="E23" s="42"/>
      <c r="F23" s="42"/>
      <c r="G23" s="42"/>
      <c r="H23" s="42"/>
      <c r="I23" s="42"/>
      <c r="J23" s="42"/>
      <c r="K23" s="43"/>
    </row>
    <row r="24" spans="1:11" s="2" customFormat="1" ht="31.5" x14ac:dyDescent="0.25">
      <c r="A24" s="8">
        <v>1020000</v>
      </c>
      <c r="B24" s="11" t="s">
        <v>21</v>
      </c>
      <c r="C24" s="42">
        <f t="shared" ref="C24:J24" si="3">SUM(C25:C28)</f>
        <v>31557744</v>
      </c>
      <c r="D24" s="42">
        <f t="shared" si="3"/>
        <v>135532</v>
      </c>
      <c r="E24" s="42">
        <f t="shared" si="3"/>
        <v>12539734</v>
      </c>
      <c r="F24" s="42">
        <f t="shared" si="3"/>
        <v>296922</v>
      </c>
      <c r="G24" s="42">
        <f t="shared" si="3"/>
        <v>4354516</v>
      </c>
      <c r="H24" s="42">
        <f t="shared" si="3"/>
        <v>135736</v>
      </c>
      <c r="I24" s="42">
        <f t="shared" si="3"/>
        <v>27168</v>
      </c>
      <c r="J24" s="42">
        <f t="shared" si="3"/>
        <v>128229</v>
      </c>
      <c r="K24" s="43">
        <f t="shared" si="2"/>
        <v>49175581</v>
      </c>
    </row>
    <row r="25" spans="1:11" s="1" customFormat="1" x14ac:dyDescent="0.25">
      <c r="A25" s="8">
        <v>1020100</v>
      </c>
      <c r="B25" s="11" t="s">
        <v>22</v>
      </c>
      <c r="C25" s="42"/>
      <c r="D25" s="42"/>
      <c r="E25" s="42"/>
      <c r="F25" s="42"/>
      <c r="G25" s="42"/>
      <c r="H25" s="42"/>
      <c r="I25" s="42"/>
      <c r="J25" s="42"/>
      <c r="K25" s="43">
        <f t="shared" si="2"/>
        <v>0</v>
      </c>
    </row>
    <row r="26" spans="1:11" s="1" customFormat="1" ht="31.5" x14ac:dyDescent="0.25">
      <c r="A26" s="8">
        <v>1020200</v>
      </c>
      <c r="B26" s="11" t="s">
        <v>23</v>
      </c>
      <c r="C26" s="42">
        <v>29254544</v>
      </c>
      <c r="D26" s="42"/>
      <c r="E26" s="42">
        <v>12345325</v>
      </c>
      <c r="F26" s="42">
        <v>128617</v>
      </c>
      <c r="G26" s="42">
        <v>4267814</v>
      </c>
      <c r="H26" s="42">
        <v>26417</v>
      </c>
      <c r="I26" s="42"/>
      <c r="J26" s="42">
        <v>79370</v>
      </c>
      <c r="K26" s="43">
        <f t="shared" si="2"/>
        <v>46102087</v>
      </c>
    </row>
    <row r="27" spans="1:11" s="2" customFormat="1" ht="31.5" x14ac:dyDescent="0.25">
      <c r="A27" s="8">
        <v>1020400</v>
      </c>
      <c r="B27" s="18" t="s">
        <v>24</v>
      </c>
      <c r="C27" s="42">
        <v>675228</v>
      </c>
      <c r="D27" s="42"/>
      <c r="E27" s="42"/>
      <c r="F27" s="42"/>
      <c r="G27" s="42">
        <v>35031</v>
      </c>
      <c r="H27" s="42"/>
      <c r="I27" s="42"/>
      <c r="J27" s="42"/>
      <c r="K27" s="43">
        <f t="shared" si="2"/>
        <v>710259</v>
      </c>
    </row>
    <row r="28" spans="1:11" s="1" customFormat="1" x14ac:dyDescent="0.25">
      <c r="A28" s="8">
        <v>1020500</v>
      </c>
      <c r="B28" s="11" t="s">
        <v>25</v>
      </c>
      <c r="C28" s="42">
        <v>1627972</v>
      </c>
      <c r="D28" s="42">
        <v>135532</v>
      </c>
      <c r="E28" s="42">
        <v>194409</v>
      </c>
      <c r="F28" s="42">
        <v>168305</v>
      </c>
      <c r="G28" s="42">
        <v>51671</v>
      </c>
      <c r="H28" s="42">
        <v>109319</v>
      </c>
      <c r="I28" s="42">
        <v>27168</v>
      </c>
      <c r="J28" s="42">
        <v>48859</v>
      </c>
      <c r="K28" s="43">
        <f t="shared" si="2"/>
        <v>2363235</v>
      </c>
    </row>
    <row r="29" spans="1:11" s="1" customFormat="1" x14ac:dyDescent="0.25">
      <c r="A29" s="8"/>
      <c r="B29" s="11"/>
      <c r="C29" s="42"/>
      <c r="D29" s="42"/>
      <c r="E29" s="42"/>
      <c r="F29" s="42"/>
      <c r="G29" s="42"/>
      <c r="H29" s="42"/>
      <c r="I29" s="42"/>
      <c r="J29" s="42"/>
      <c r="K29" s="43"/>
    </row>
    <row r="30" spans="1:11" s="1" customFormat="1" x14ac:dyDescent="0.25">
      <c r="A30" s="8">
        <v>1040000</v>
      </c>
      <c r="B30" s="11" t="s">
        <v>26</v>
      </c>
      <c r="C30" s="42"/>
      <c r="D30" s="42"/>
      <c r="E30" s="42"/>
      <c r="F30" s="42"/>
      <c r="G30" s="42"/>
      <c r="H30" s="42"/>
      <c r="I30" s="42"/>
      <c r="J30" s="42"/>
      <c r="K30" s="43">
        <f t="shared" si="2"/>
        <v>0</v>
      </c>
    </row>
    <row r="31" spans="1:11" s="1" customFormat="1" x14ac:dyDescent="0.25">
      <c r="A31" s="19"/>
      <c r="B31" s="20"/>
      <c r="C31" s="42"/>
      <c r="D31" s="42"/>
      <c r="E31" s="42"/>
      <c r="F31" s="42"/>
      <c r="G31" s="42"/>
      <c r="H31" s="42"/>
      <c r="I31" s="42"/>
      <c r="J31" s="42"/>
      <c r="K31" s="43"/>
    </row>
    <row r="32" spans="1:11" s="1" customFormat="1" ht="31.5" x14ac:dyDescent="0.25">
      <c r="A32" s="8">
        <v>1050000</v>
      </c>
      <c r="B32" s="11" t="s">
        <v>27</v>
      </c>
      <c r="C32" s="42">
        <v>11966470</v>
      </c>
      <c r="D32" s="42">
        <v>2686983</v>
      </c>
      <c r="E32" s="42">
        <v>1845955</v>
      </c>
      <c r="F32" s="42">
        <v>17470731</v>
      </c>
      <c r="G32" s="42">
        <v>1912673</v>
      </c>
      <c r="H32" s="42">
        <v>3105794</v>
      </c>
      <c r="I32" s="42">
        <v>6208467</v>
      </c>
      <c r="J32" s="42">
        <v>1102900</v>
      </c>
      <c r="K32" s="43">
        <f t="shared" si="2"/>
        <v>46299973</v>
      </c>
    </row>
    <row r="33" spans="1:11" s="1" customFormat="1" x14ac:dyDescent="0.25">
      <c r="A33" s="8">
        <v>1050100</v>
      </c>
      <c r="B33" s="11" t="s">
        <v>28</v>
      </c>
      <c r="C33" s="42">
        <f>SUM(C34:C35)</f>
        <v>3351168</v>
      </c>
      <c r="D33" s="42">
        <f t="shared" ref="D33:J33" si="4">SUM(D34:D35)</f>
        <v>31713</v>
      </c>
      <c r="E33" s="42">
        <f t="shared" si="4"/>
        <v>0</v>
      </c>
      <c r="F33" s="42">
        <f t="shared" si="4"/>
        <v>0</v>
      </c>
      <c r="G33" s="42">
        <f t="shared" si="4"/>
        <v>0</v>
      </c>
      <c r="H33" s="42">
        <f t="shared" si="4"/>
        <v>0</v>
      </c>
      <c r="I33" s="42">
        <f t="shared" si="4"/>
        <v>0</v>
      </c>
      <c r="J33" s="42">
        <f t="shared" si="4"/>
        <v>0</v>
      </c>
      <c r="K33" s="43">
        <f t="shared" si="2"/>
        <v>3382881</v>
      </c>
    </row>
    <row r="34" spans="1:11" s="1" customFormat="1" ht="31.5" x14ac:dyDescent="0.25">
      <c r="A34" s="19">
        <v>1050101</v>
      </c>
      <c r="B34" s="20" t="s">
        <v>29</v>
      </c>
      <c r="C34" s="44">
        <v>179525</v>
      </c>
      <c r="D34" s="44"/>
      <c r="E34" s="44"/>
      <c r="F34" s="44"/>
      <c r="G34" s="44"/>
      <c r="H34" s="44"/>
      <c r="I34" s="44"/>
      <c r="J34" s="44"/>
      <c r="K34" s="45">
        <f t="shared" si="2"/>
        <v>179525</v>
      </c>
    </row>
    <row r="35" spans="1:11" s="1" customFormat="1" ht="31.5" x14ac:dyDescent="0.25">
      <c r="A35" s="19">
        <v>1050102</v>
      </c>
      <c r="B35" s="20" t="s">
        <v>30</v>
      </c>
      <c r="C35" s="44">
        <v>3171643</v>
      </c>
      <c r="D35" s="44">
        <v>31713</v>
      </c>
      <c r="E35" s="44"/>
      <c r="F35" s="44"/>
      <c r="G35" s="44"/>
      <c r="H35" s="44"/>
      <c r="I35" s="44"/>
      <c r="J35" s="44"/>
      <c r="K35" s="45">
        <f t="shared" si="2"/>
        <v>3203356</v>
      </c>
    </row>
    <row r="36" spans="1:11" s="1" customFormat="1" ht="47.25" x14ac:dyDescent="0.25">
      <c r="A36" s="8">
        <v>1050200</v>
      </c>
      <c r="B36" s="11" t="s">
        <v>31</v>
      </c>
      <c r="C36" s="42">
        <v>7191514</v>
      </c>
      <c r="D36" s="42">
        <v>2655270</v>
      </c>
      <c r="E36" s="42">
        <v>1349030</v>
      </c>
      <c r="F36" s="42">
        <v>1223695</v>
      </c>
      <c r="G36" s="42">
        <v>14471</v>
      </c>
      <c r="H36" s="42">
        <v>453527</v>
      </c>
      <c r="I36" s="42">
        <v>229465</v>
      </c>
      <c r="J36" s="42">
        <v>403078</v>
      </c>
      <c r="K36" s="43">
        <f t="shared" si="2"/>
        <v>13520050</v>
      </c>
    </row>
    <row r="37" spans="1:11" s="1" customFormat="1" ht="63" x14ac:dyDescent="0.25">
      <c r="A37" s="8">
        <v>1050400</v>
      </c>
      <c r="B37" s="11" t="s">
        <v>32</v>
      </c>
      <c r="C37" s="42"/>
      <c r="D37" s="42"/>
      <c r="E37" s="42">
        <v>205040</v>
      </c>
      <c r="F37" s="42">
        <v>8013032</v>
      </c>
      <c r="G37" s="42">
        <v>1246980</v>
      </c>
      <c r="H37" s="42">
        <v>1253885</v>
      </c>
      <c r="I37" s="42">
        <v>3191026</v>
      </c>
      <c r="J37" s="42">
        <v>153228</v>
      </c>
      <c r="K37" s="43">
        <f t="shared" si="2"/>
        <v>14063191</v>
      </c>
    </row>
    <row r="38" spans="1:11" s="1" customFormat="1" ht="31.5" x14ac:dyDescent="0.25">
      <c r="A38" s="8">
        <v>1051100</v>
      </c>
      <c r="B38" s="11" t="s">
        <v>33</v>
      </c>
      <c r="C38" s="42">
        <v>1066233</v>
      </c>
      <c r="D38" s="42"/>
      <c r="E38" s="42">
        <v>223181</v>
      </c>
      <c r="F38" s="42">
        <v>1230180</v>
      </c>
      <c r="G38" s="42">
        <v>28040</v>
      </c>
      <c r="H38" s="42">
        <v>745218</v>
      </c>
      <c r="I38" s="42">
        <v>1005289</v>
      </c>
      <c r="J38" s="42">
        <v>455386</v>
      </c>
      <c r="K38" s="43">
        <f t="shared" si="2"/>
        <v>4753527</v>
      </c>
    </row>
    <row r="39" spans="1:11" s="2" customFormat="1" ht="31.5" x14ac:dyDescent="0.25">
      <c r="A39" s="8">
        <v>1051200</v>
      </c>
      <c r="B39" s="11" t="s">
        <v>34</v>
      </c>
      <c r="C39" s="42"/>
      <c r="D39" s="42"/>
      <c r="E39" s="42">
        <v>68704</v>
      </c>
      <c r="F39" s="42">
        <v>6995036</v>
      </c>
      <c r="G39" s="42">
        <v>623182</v>
      </c>
      <c r="H39" s="42">
        <v>651666</v>
      </c>
      <c r="I39" s="42">
        <v>1781490</v>
      </c>
      <c r="J39" s="42">
        <v>91208</v>
      </c>
      <c r="K39" s="43">
        <f t="shared" si="2"/>
        <v>10211286</v>
      </c>
    </row>
    <row r="40" spans="1:11" s="2" customFormat="1" x14ac:dyDescent="0.25">
      <c r="A40" s="19"/>
      <c r="B40" s="20"/>
      <c r="C40" s="44"/>
      <c r="D40" s="44"/>
      <c r="E40" s="44"/>
      <c r="F40" s="44"/>
      <c r="G40" s="44"/>
      <c r="H40" s="44"/>
      <c r="I40" s="44"/>
      <c r="J40" s="44"/>
      <c r="K40" s="45"/>
    </row>
    <row r="41" spans="1:11" s="1" customFormat="1" ht="31.5" x14ac:dyDescent="0.25">
      <c r="A41" s="8">
        <v>1060000</v>
      </c>
      <c r="B41" s="11" t="s">
        <v>35</v>
      </c>
      <c r="C41" s="42">
        <f>SUM(C42)</f>
        <v>332941294</v>
      </c>
      <c r="D41" s="42">
        <f t="shared" ref="D41:J41" si="5">SUM(D42)</f>
        <v>0</v>
      </c>
      <c r="E41" s="42">
        <f t="shared" si="5"/>
        <v>0</v>
      </c>
      <c r="F41" s="42">
        <f t="shared" si="5"/>
        <v>0</v>
      </c>
      <c r="G41" s="42">
        <f t="shared" si="5"/>
        <v>0</v>
      </c>
      <c r="H41" s="42">
        <f t="shared" si="5"/>
        <v>0</v>
      </c>
      <c r="I41" s="42">
        <f t="shared" si="5"/>
        <v>0</v>
      </c>
      <c r="J41" s="42">
        <f t="shared" si="5"/>
        <v>0</v>
      </c>
      <c r="K41" s="43">
        <f t="shared" si="2"/>
        <v>332941294</v>
      </c>
    </row>
    <row r="42" spans="1:11" s="1" customFormat="1" x14ac:dyDescent="0.25">
      <c r="A42" s="19">
        <v>1060400</v>
      </c>
      <c r="B42" s="20" t="s">
        <v>66</v>
      </c>
      <c r="C42" s="44">
        <f>348069020-4799749-10327977</f>
        <v>332941294</v>
      </c>
      <c r="D42" s="44"/>
      <c r="E42" s="44"/>
      <c r="F42" s="44"/>
      <c r="G42" s="44"/>
      <c r="H42" s="44"/>
      <c r="I42" s="44"/>
      <c r="J42" s="44"/>
      <c r="K42" s="45">
        <f t="shared" si="2"/>
        <v>332941294</v>
      </c>
    </row>
    <row r="43" spans="1:11" s="1" customFormat="1" x14ac:dyDescent="0.25">
      <c r="A43" s="8"/>
      <c r="B43" s="11"/>
      <c r="C43" s="44"/>
      <c r="D43" s="44"/>
      <c r="E43" s="44"/>
      <c r="F43" s="44"/>
      <c r="G43" s="44"/>
      <c r="H43" s="44"/>
      <c r="I43" s="44"/>
      <c r="J43" s="44"/>
      <c r="K43" s="43">
        <f t="shared" si="2"/>
        <v>0</v>
      </c>
    </row>
    <row r="44" spans="1:11" s="1" customFormat="1" x14ac:dyDescent="0.25">
      <c r="A44" s="8">
        <v>1400000</v>
      </c>
      <c r="B44" s="11" t="s">
        <v>36</v>
      </c>
      <c r="C44" s="42">
        <f>C45</f>
        <v>14163554</v>
      </c>
      <c r="D44" s="42">
        <f t="shared" ref="D44:J44" si="6">D45</f>
        <v>366976</v>
      </c>
      <c r="E44" s="42">
        <f t="shared" si="6"/>
        <v>5851265</v>
      </c>
      <c r="F44" s="42">
        <f t="shared" si="6"/>
        <v>5015467</v>
      </c>
      <c r="G44" s="42">
        <f t="shared" si="6"/>
        <v>3811805</v>
      </c>
      <c r="H44" s="42">
        <f t="shared" si="6"/>
        <v>3669550</v>
      </c>
      <c r="I44" s="42">
        <f t="shared" si="6"/>
        <v>1247965</v>
      </c>
      <c r="J44" s="42">
        <f t="shared" si="6"/>
        <v>1350428</v>
      </c>
      <c r="K44" s="43">
        <f t="shared" si="2"/>
        <v>35477010</v>
      </c>
    </row>
    <row r="45" spans="1:11" s="1" customFormat="1" x14ac:dyDescent="0.25">
      <c r="A45" s="8">
        <v>1400100</v>
      </c>
      <c r="B45" s="11" t="s">
        <v>37</v>
      </c>
      <c r="C45" s="44">
        <v>14163554</v>
      </c>
      <c r="D45" s="44">
        <v>366976</v>
      </c>
      <c r="E45" s="44">
        <v>5851265</v>
      </c>
      <c r="F45" s="44">
        <v>5015467</v>
      </c>
      <c r="G45" s="44">
        <v>3811805</v>
      </c>
      <c r="H45" s="44">
        <v>3669550</v>
      </c>
      <c r="I45" s="44">
        <v>1247965</v>
      </c>
      <c r="J45" s="44">
        <v>1350428</v>
      </c>
      <c r="K45" s="45">
        <f t="shared" si="2"/>
        <v>35477010</v>
      </c>
    </row>
    <row r="46" spans="1:11" s="1" customFormat="1" ht="16.5" thickBot="1" x14ac:dyDescent="0.3">
      <c r="A46" s="33"/>
      <c r="B46" s="34"/>
      <c r="C46" s="46"/>
      <c r="D46" s="46"/>
      <c r="E46" s="46"/>
      <c r="F46" s="46"/>
      <c r="G46" s="46"/>
      <c r="H46" s="46"/>
      <c r="I46" s="46"/>
      <c r="J46" s="46"/>
      <c r="K46" s="47">
        <f t="shared" si="2"/>
        <v>0</v>
      </c>
    </row>
    <row r="47" spans="1:11" s="1" customFormat="1" ht="16.5" thickBot="1" x14ac:dyDescent="0.3">
      <c r="A47" s="35">
        <v>2000000</v>
      </c>
      <c r="B47" s="32" t="s">
        <v>38</v>
      </c>
      <c r="C47" s="38">
        <f>SUM(C48+C56+C59+C61+C63)</f>
        <v>92957791</v>
      </c>
      <c r="D47" s="38">
        <f t="shared" ref="D47:J47" si="7">SUM(D48+D56+D59+D61+D63)</f>
        <v>195973</v>
      </c>
      <c r="E47" s="38">
        <f t="shared" si="7"/>
        <v>9112454</v>
      </c>
      <c r="F47" s="38">
        <f t="shared" si="7"/>
        <v>2938759.9950000001</v>
      </c>
      <c r="G47" s="38">
        <f t="shared" si="7"/>
        <v>1753035</v>
      </c>
      <c r="H47" s="38">
        <f t="shared" si="7"/>
        <v>1912902</v>
      </c>
      <c r="I47" s="38">
        <f t="shared" si="7"/>
        <v>1222344</v>
      </c>
      <c r="J47" s="38">
        <f t="shared" si="7"/>
        <v>804893</v>
      </c>
      <c r="K47" s="39">
        <f t="shared" si="2"/>
        <v>110898151.995</v>
      </c>
    </row>
    <row r="48" spans="1:11" s="1" customFormat="1" ht="47.25" x14ac:dyDescent="0.25">
      <c r="A48" s="17">
        <v>2010000</v>
      </c>
      <c r="B48" s="31" t="s">
        <v>39</v>
      </c>
      <c r="C48" s="40">
        <v>23302413</v>
      </c>
      <c r="D48" s="40">
        <v>28291</v>
      </c>
      <c r="E48" s="40">
        <v>719757</v>
      </c>
      <c r="F48" s="40">
        <v>172681.995</v>
      </c>
      <c r="G48" s="40">
        <v>209220</v>
      </c>
      <c r="H48" s="40">
        <v>107069</v>
      </c>
      <c r="I48" s="40">
        <v>44040</v>
      </c>
      <c r="J48" s="40">
        <v>25855</v>
      </c>
      <c r="K48" s="41">
        <f t="shared" si="2"/>
        <v>24609326.995000001</v>
      </c>
    </row>
    <row r="49" spans="1:11" s="1" customFormat="1" ht="47.25" x14ac:dyDescent="0.25">
      <c r="A49" s="8">
        <v>2010200</v>
      </c>
      <c r="B49" s="11" t="s">
        <v>40</v>
      </c>
      <c r="C49" s="42">
        <v>1281979</v>
      </c>
      <c r="D49" s="42">
        <v>28292</v>
      </c>
      <c r="E49" s="42">
        <v>123744</v>
      </c>
      <c r="F49" s="42">
        <v>128758</v>
      </c>
      <c r="G49" s="42">
        <v>27013</v>
      </c>
      <c r="H49" s="42">
        <v>105474</v>
      </c>
      <c r="I49" s="42">
        <v>44040</v>
      </c>
      <c r="J49" s="42">
        <v>12616</v>
      </c>
      <c r="K49" s="43">
        <f t="shared" si="2"/>
        <v>1751916</v>
      </c>
    </row>
    <row r="50" spans="1:11" s="1" customFormat="1" ht="31.5" x14ac:dyDescent="0.25">
      <c r="A50" s="8">
        <v>2010300</v>
      </c>
      <c r="B50" s="11" t="s">
        <v>41</v>
      </c>
      <c r="C50" s="42">
        <v>5833631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3">
        <f t="shared" si="2"/>
        <v>5833631</v>
      </c>
    </row>
    <row r="51" spans="1:11" s="1" customFormat="1" ht="31.5" x14ac:dyDescent="0.25">
      <c r="A51" s="8">
        <v>2010400</v>
      </c>
      <c r="B51" s="11" t="s">
        <v>42</v>
      </c>
      <c r="C51" s="42">
        <v>340000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3">
        <f t="shared" si="2"/>
        <v>340000</v>
      </c>
    </row>
    <row r="52" spans="1:11" s="1" customFormat="1" ht="31.5" x14ac:dyDescent="0.25">
      <c r="A52" s="8">
        <v>2010500</v>
      </c>
      <c r="B52" s="11" t="s">
        <v>43</v>
      </c>
      <c r="C52" s="42">
        <v>47444</v>
      </c>
      <c r="D52" s="42">
        <v>0</v>
      </c>
      <c r="E52" s="42">
        <v>4</v>
      </c>
      <c r="F52" s="42">
        <v>43</v>
      </c>
      <c r="G52" s="42">
        <v>0</v>
      </c>
      <c r="H52" s="42">
        <v>0</v>
      </c>
      <c r="I52" s="42">
        <v>0</v>
      </c>
      <c r="J52" s="42">
        <v>0</v>
      </c>
      <c r="K52" s="43">
        <f t="shared" si="2"/>
        <v>47491</v>
      </c>
    </row>
    <row r="53" spans="1:11" s="1" customFormat="1" ht="31.5" x14ac:dyDescent="0.25">
      <c r="A53" s="8">
        <v>2010900</v>
      </c>
      <c r="B53" s="11" t="s">
        <v>44</v>
      </c>
      <c r="C53" s="42">
        <v>1251426</v>
      </c>
      <c r="D53" s="42">
        <v>0</v>
      </c>
      <c r="E53" s="42">
        <v>525830</v>
      </c>
      <c r="F53" s="42">
        <v>0</v>
      </c>
      <c r="G53" s="42">
        <v>57000</v>
      </c>
      <c r="H53" s="42">
        <v>0</v>
      </c>
      <c r="I53" s="42">
        <v>0</v>
      </c>
      <c r="J53" s="42">
        <v>0</v>
      </c>
      <c r="K53" s="43">
        <f t="shared" si="2"/>
        <v>1834256</v>
      </c>
    </row>
    <row r="54" spans="1:11" s="1" customFormat="1" ht="31.5" x14ac:dyDescent="0.25">
      <c r="A54" s="8">
        <v>2011000</v>
      </c>
      <c r="B54" s="11" t="s">
        <v>45</v>
      </c>
      <c r="C54" s="42">
        <v>13295000</v>
      </c>
      <c r="D54" s="42">
        <v>0</v>
      </c>
      <c r="E54" s="42">
        <v>0</v>
      </c>
      <c r="F54" s="42">
        <v>0</v>
      </c>
      <c r="G54" s="42">
        <v>0</v>
      </c>
      <c r="H54" s="48">
        <v>0</v>
      </c>
      <c r="I54" s="42">
        <v>0</v>
      </c>
      <c r="J54" s="42">
        <v>0</v>
      </c>
      <c r="K54" s="43">
        <f t="shared" si="2"/>
        <v>13295000</v>
      </c>
    </row>
    <row r="55" spans="1:11" s="1" customFormat="1" x14ac:dyDescent="0.25">
      <c r="A55" s="8"/>
      <c r="B55" s="11"/>
      <c r="C55" s="42"/>
      <c r="D55" s="42"/>
      <c r="E55" s="42"/>
      <c r="F55" s="42"/>
      <c r="G55" s="42"/>
      <c r="H55" s="42"/>
      <c r="I55" s="42"/>
      <c r="J55" s="42"/>
      <c r="K55" s="43"/>
    </row>
    <row r="56" spans="1:11" s="1" customFormat="1" ht="47.25" x14ac:dyDescent="0.25">
      <c r="A56" s="8">
        <v>2020000</v>
      </c>
      <c r="B56" s="11" t="s">
        <v>46</v>
      </c>
      <c r="C56" s="42">
        <v>54016684</v>
      </c>
      <c r="D56" s="42">
        <v>3874</v>
      </c>
      <c r="E56" s="42">
        <v>80203</v>
      </c>
      <c r="F56" s="42">
        <v>20246</v>
      </c>
      <c r="G56" s="42">
        <v>16960</v>
      </c>
      <c r="H56" s="42">
        <v>10443</v>
      </c>
      <c r="I56" s="42">
        <v>34863</v>
      </c>
      <c r="J56" s="42">
        <v>12686</v>
      </c>
      <c r="K56" s="43">
        <f t="shared" si="2"/>
        <v>54195959</v>
      </c>
    </row>
    <row r="57" spans="1:11" s="1" customFormat="1" ht="47.25" x14ac:dyDescent="0.25">
      <c r="A57" s="19">
        <v>2020100</v>
      </c>
      <c r="B57" s="20" t="s">
        <v>47</v>
      </c>
      <c r="C57" s="44">
        <v>32400000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5">
        <f t="shared" si="2"/>
        <v>32400000</v>
      </c>
    </row>
    <row r="58" spans="1:11" s="1" customFormat="1" x14ac:dyDescent="0.25">
      <c r="A58" s="19"/>
      <c r="B58" s="20"/>
      <c r="C58" s="44"/>
      <c r="D58" s="44"/>
      <c r="E58" s="44"/>
      <c r="F58" s="44"/>
      <c r="G58" s="44"/>
      <c r="H58" s="44"/>
      <c r="I58" s="44"/>
      <c r="J58" s="44"/>
      <c r="K58" s="43"/>
    </row>
    <row r="59" spans="1:11" s="1" customFormat="1" x14ac:dyDescent="0.25">
      <c r="A59" s="10">
        <v>2060000</v>
      </c>
      <c r="B59" s="11" t="s">
        <v>48</v>
      </c>
      <c r="C59" s="42">
        <v>4971919</v>
      </c>
      <c r="D59" s="42">
        <v>138835</v>
      </c>
      <c r="E59" s="42">
        <v>1405421</v>
      </c>
      <c r="F59" s="42">
        <v>682768</v>
      </c>
      <c r="G59" s="42">
        <v>527697</v>
      </c>
      <c r="H59" s="42">
        <v>574948</v>
      </c>
      <c r="I59" s="42">
        <v>264148</v>
      </c>
      <c r="J59" s="42">
        <v>257154</v>
      </c>
      <c r="K59" s="43">
        <f t="shared" si="2"/>
        <v>8822890</v>
      </c>
    </row>
    <row r="60" spans="1:11" s="1" customFormat="1" x14ac:dyDescent="0.25">
      <c r="A60" s="21"/>
      <c r="B60" s="20"/>
      <c r="C60" s="44"/>
      <c r="D60" s="44"/>
      <c r="E60" s="44"/>
      <c r="F60" s="44"/>
      <c r="G60" s="44"/>
      <c r="H60" s="44"/>
      <c r="I60" s="44"/>
      <c r="J60" s="44"/>
      <c r="K60" s="43"/>
    </row>
    <row r="61" spans="1:11" s="1" customFormat="1" x14ac:dyDescent="0.25">
      <c r="A61" s="10">
        <v>2070000</v>
      </c>
      <c r="B61" s="11" t="s">
        <v>49</v>
      </c>
      <c r="C61" s="42">
        <v>10666775</v>
      </c>
      <c r="D61" s="42">
        <v>24973</v>
      </c>
      <c r="E61" s="42">
        <v>6907073</v>
      </c>
      <c r="F61" s="42">
        <v>2063064</v>
      </c>
      <c r="G61" s="42">
        <v>999158</v>
      </c>
      <c r="H61" s="42">
        <v>1220442</v>
      </c>
      <c r="I61" s="42">
        <v>879293</v>
      </c>
      <c r="J61" s="42">
        <v>509198</v>
      </c>
      <c r="K61" s="43">
        <f t="shared" si="2"/>
        <v>23269976</v>
      </c>
    </row>
    <row r="62" spans="1:11" s="1" customFormat="1" x14ac:dyDescent="0.25">
      <c r="A62" s="21"/>
      <c r="B62" s="20"/>
      <c r="C62" s="42"/>
      <c r="D62" s="44"/>
      <c r="E62" s="44"/>
      <c r="F62" s="44"/>
      <c r="G62" s="44"/>
      <c r="H62" s="44"/>
      <c r="I62" s="44"/>
      <c r="J62" s="44"/>
      <c r="K62" s="43"/>
    </row>
    <row r="63" spans="1:11" s="1" customFormat="1" x14ac:dyDescent="0.25">
      <c r="A63" s="10">
        <v>2090000</v>
      </c>
      <c r="B63" s="11" t="s">
        <v>50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3">
        <f t="shared" si="2"/>
        <v>0</v>
      </c>
    </row>
    <row r="64" spans="1:11" s="1" customFormat="1" ht="16.5" thickBot="1" x14ac:dyDescent="0.3">
      <c r="A64" s="23"/>
      <c r="B64" s="27"/>
      <c r="C64" s="49"/>
      <c r="D64" s="49"/>
      <c r="E64" s="49"/>
      <c r="F64" s="49"/>
      <c r="G64" s="49"/>
      <c r="H64" s="49"/>
      <c r="I64" s="49"/>
      <c r="J64" s="49"/>
      <c r="K64" s="47"/>
    </row>
    <row r="65" spans="1:11" s="1" customFormat="1" ht="16.5" thickBot="1" x14ac:dyDescent="0.3">
      <c r="A65" s="28">
        <v>4000000</v>
      </c>
      <c r="B65" s="32" t="s">
        <v>51</v>
      </c>
      <c r="C65" s="38">
        <f>SUM(C66+C69+C71+C73+C75+C77+C79+C81)</f>
        <v>412786447</v>
      </c>
      <c r="D65" s="38">
        <f t="shared" ref="D65:J65" si="8">SUM(D66+D69+D71+D73+D75+D77+D79+D81)</f>
        <v>17511438</v>
      </c>
      <c r="E65" s="38">
        <f t="shared" si="8"/>
        <v>23223129</v>
      </c>
      <c r="F65" s="38">
        <f t="shared" si="8"/>
        <v>29536795</v>
      </c>
      <c r="G65" s="38">
        <f t="shared" si="8"/>
        <v>13293047</v>
      </c>
      <c r="H65" s="38">
        <f t="shared" si="8"/>
        <v>20178592</v>
      </c>
      <c r="I65" s="38">
        <f t="shared" si="8"/>
        <v>15290777</v>
      </c>
      <c r="J65" s="38">
        <f t="shared" si="8"/>
        <v>5830478</v>
      </c>
      <c r="K65" s="39">
        <f t="shared" si="2"/>
        <v>537650703</v>
      </c>
    </row>
    <row r="66" spans="1:11" s="1" customFormat="1" x14ac:dyDescent="0.25">
      <c r="A66" s="30">
        <v>4010000</v>
      </c>
      <c r="B66" s="31" t="s">
        <v>52</v>
      </c>
      <c r="C66" s="40">
        <f>122917412+380000</f>
        <v>123297412</v>
      </c>
      <c r="D66" s="40">
        <v>13803564</v>
      </c>
      <c r="E66" s="40">
        <v>15239585</v>
      </c>
      <c r="F66" s="40">
        <v>11623510</v>
      </c>
      <c r="G66" s="40">
        <v>6082795</v>
      </c>
      <c r="H66" s="40">
        <v>3128590</v>
      </c>
      <c r="I66" s="40">
        <v>1078860</v>
      </c>
      <c r="J66" s="40">
        <v>931353</v>
      </c>
      <c r="K66" s="41">
        <f t="shared" si="2"/>
        <v>175185669</v>
      </c>
    </row>
    <row r="67" spans="1:11" s="1" customFormat="1" x14ac:dyDescent="0.25">
      <c r="A67" s="21">
        <v>4010104</v>
      </c>
      <c r="B67" s="20" t="s">
        <v>53</v>
      </c>
      <c r="C67" s="44">
        <v>47232122</v>
      </c>
      <c r="D67" s="44">
        <v>13513004</v>
      </c>
      <c r="E67" s="44">
        <v>7403153</v>
      </c>
      <c r="F67" s="44">
        <v>3261494</v>
      </c>
      <c r="G67" s="44">
        <v>1302289</v>
      </c>
      <c r="H67" s="44">
        <v>2114978</v>
      </c>
      <c r="I67" s="44">
        <v>718444</v>
      </c>
      <c r="J67" s="44">
        <v>325090</v>
      </c>
      <c r="K67" s="45">
        <f t="shared" si="2"/>
        <v>75870574</v>
      </c>
    </row>
    <row r="68" spans="1:11" s="1" customFormat="1" x14ac:dyDescent="0.25">
      <c r="A68" s="21"/>
      <c r="B68" s="20"/>
      <c r="C68" s="44"/>
      <c r="D68" s="44"/>
      <c r="E68" s="44"/>
      <c r="F68" s="44"/>
      <c r="G68" s="44"/>
      <c r="H68" s="44"/>
      <c r="I68" s="44"/>
      <c r="J68" s="44"/>
      <c r="K68" s="43"/>
    </row>
    <row r="69" spans="1:11" s="1" customFormat="1" ht="31.5" x14ac:dyDescent="0.25">
      <c r="A69" s="10">
        <v>4020100</v>
      </c>
      <c r="B69" s="11" t="s">
        <v>54</v>
      </c>
      <c r="C69" s="42">
        <v>2103291</v>
      </c>
      <c r="D69" s="42">
        <v>919121</v>
      </c>
      <c r="E69" s="42">
        <v>560814</v>
      </c>
      <c r="F69" s="42">
        <v>367923</v>
      </c>
      <c r="G69" s="42">
        <v>327344</v>
      </c>
      <c r="H69" s="42">
        <v>1040483</v>
      </c>
      <c r="I69" s="42">
        <v>250820</v>
      </c>
      <c r="J69" s="42">
        <v>150366</v>
      </c>
      <c r="K69" s="43">
        <f t="shared" si="2"/>
        <v>5720162</v>
      </c>
    </row>
    <row r="70" spans="1:11" s="1" customFormat="1" x14ac:dyDescent="0.25">
      <c r="A70" s="21"/>
      <c r="B70" s="20"/>
      <c r="C70" s="44"/>
      <c r="D70" s="44"/>
      <c r="E70" s="44"/>
      <c r="F70" s="44"/>
      <c r="G70" s="44"/>
      <c r="H70" s="44"/>
      <c r="I70" s="44"/>
      <c r="J70" s="44"/>
      <c r="K70" s="43"/>
    </row>
    <row r="71" spans="1:11" ht="78.75" x14ac:dyDescent="0.25">
      <c r="A71" s="8">
        <v>4080000</v>
      </c>
      <c r="B71" s="11" t="s">
        <v>55</v>
      </c>
      <c r="C71" s="42">
        <v>519248</v>
      </c>
      <c r="D71" s="42">
        <v>0</v>
      </c>
      <c r="E71" s="42">
        <v>636894</v>
      </c>
      <c r="F71" s="42">
        <v>11657740</v>
      </c>
      <c r="G71" s="42">
        <v>5234178</v>
      </c>
      <c r="H71" s="42">
        <v>13517479</v>
      </c>
      <c r="I71" s="42">
        <v>12521634</v>
      </c>
      <c r="J71" s="42">
        <v>3874977</v>
      </c>
      <c r="K71" s="43">
        <f t="shared" si="2"/>
        <v>47962150</v>
      </c>
    </row>
    <row r="72" spans="1:11" x14ac:dyDescent="0.25">
      <c r="A72" s="10"/>
      <c r="B72" s="11"/>
      <c r="C72" s="42"/>
      <c r="D72" s="42"/>
      <c r="E72" s="42"/>
      <c r="F72" s="42"/>
      <c r="G72" s="42"/>
      <c r="H72" s="42"/>
      <c r="I72" s="42"/>
      <c r="J72" s="42"/>
      <c r="K72" s="43"/>
    </row>
    <row r="73" spans="1:11" x14ac:dyDescent="0.25">
      <c r="A73" s="10">
        <v>4100000</v>
      </c>
      <c r="B73" s="11" t="s">
        <v>56</v>
      </c>
      <c r="C73" s="42">
        <f>202239581+4799749+10327977-380000</f>
        <v>216987307</v>
      </c>
      <c r="D73" s="42">
        <v>2788753</v>
      </c>
      <c r="E73" s="42">
        <v>6785836</v>
      </c>
      <c r="F73" s="42">
        <v>5887622</v>
      </c>
      <c r="G73" s="42">
        <v>1648730</v>
      </c>
      <c r="H73" s="42">
        <v>2492040</v>
      </c>
      <c r="I73" s="42">
        <v>1439463</v>
      </c>
      <c r="J73" s="42">
        <v>873782</v>
      </c>
      <c r="K73" s="43">
        <f t="shared" si="2"/>
        <v>238903533</v>
      </c>
    </row>
    <row r="74" spans="1:11" x14ac:dyDescent="0.25">
      <c r="A74" s="10"/>
      <c r="B74" s="11"/>
      <c r="C74" s="42"/>
      <c r="D74" s="42"/>
      <c r="E74" s="42"/>
      <c r="F74" s="42"/>
      <c r="G74" s="42"/>
      <c r="H74" s="42"/>
      <c r="I74" s="42"/>
      <c r="J74" s="42"/>
      <c r="K74" s="43"/>
    </row>
    <row r="75" spans="1:11" x14ac:dyDescent="0.25">
      <c r="A75" s="10">
        <v>4110000</v>
      </c>
      <c r="B75" s="11" t="s">
        <v>57</v>
      </c>
      <c r="C75" s="42">
        <v>5026949</v>
      </c>
      <c r="D75" s="42"/>
      <c r="E75" s="42"/>
      <c r="F75" s="42"/>
      <c r="G75" s="42"/>
      <c r="H75" s="42"/>
      <c r="I75" s="42"/>
      <c r="J75" s="42"/>
      <c r="K75" s="43">
        <f t="shared" ref="K75:K84" si="9">SUM(C75:J75)</f>
        <v>5026949</v>
      </c>
    </row>
    <row r="76" spans="1:11" x14ac:dyDescent="0.25">
      <c r="A76" s="10"/>
      <c r="B76" s="11"/>
      <c r="C76" s="42"/>
      <c r="D76" s="42"/>
      <c r="E76" s="42"/>
      <c r="F76" s="42"/>
      <c r="G76" s="42"/>
      <c r="H76" s="42"/>
      <c r="I76" s="42"/>
      <c r="J76" s="42"/>
      <c r="K76" s="43"/>
    </row>
    <row r="77" spans="1:11" x14ac:dyDescent="0.25">
      <c r="A77" s="10">
        <v>4120000</v>
      </c>
      <c r="B77" s="11" t="s">
        <v>58</v>
      </c>
      <c r="C77" s="42">
        <v>12000000</v>
      </c>
      <c r="D77" s="42"/>
      <c r="E77" s="42"/>
      <c r="F77" s="42"/>
      <c r="G77" s="42"/>
      <c r="H77" s="42"/>
      <c r="I77" s="42"/>
      <c r="J77" s="42"/>
      <c r="K77" s="43">
        <f t="shared" si="9"/>
        <v>12000000</v>
      </c>
    </row>
    <row r="78" spans="1:11" x14ac:dyDescent="0.25">
      <c r="A78" s="10"/>
      <c r="B78" s="11"/>
      <c r="C78" s="42"/>
      <c r="D78" s="42"/>
      <c r="E78" s="42"/>
      <c r="F78" s="42"/>
      <c r="G78" s="42"/>
      <c r="H78" s="42"/>
      <c r="I78" s="42"/>
      <c r="J78" s="42"/>
      <c r="K78" s="43"/>
    </row>
    <row r="79" spans="1:11" x14ac:dyDescent="0.25">
      <c r="A79" s="10">
        <v>4130000</v>
      </c>
      <c r="B79" s="22" t="s">
        <v>64</v>
      </c>
      <c r="C79" s="42">
        <v>20500000</v>
      </c>
      <c r="D79" s="53"/>
      <c r="E79" s="53"/>
      <c r="F79" s="53"/>
      <c r="G79" s="53"/>
      <c r="H79" s="53"/>
      <c r="I79" s="53"/>
      <c r="J79" s="53"/>
      <c r="K79" s="43">
        <f t="shared" si="9"/>
        <v>20500000</v>
      </c>
    </row>
    <row r="80" spans="1:11" x14ac:dyDescent="0.25">
      <c r="A80" s="23"/>
      <c r="B80" s="52"/>
      <c r="C80" s="49"/>
      <c r="D80" s="54"/>
      <c r="E80" s="54"/>
      <c r="F80" s="54"/>
      <c r="G80" s="54"/>
      <c r="H80" s="54"/>
      <c r="I80" s="54"/>
      <c r="J80" s="54"/>
      <c r="K80" s="47"/>
    </row>
    <row r="81" spans="1:11" x14ac:dyDescent="0.25">
      <c r="A81" s="10">
        <v>4140000</v>
      </c>
      <c r="B81" s="22" t="s">
        <v>65</v>
      </c>
      <c r="C81" s="42">
        <v>32352240</v>
      </c>
      <c r="D81" s="53"/>
      <c r="E81" s="53"/>
      <c r="F81" s="53"/>
      <c r="G81" s="53"/>
      <c r="H81" s="53"/>
      <c r="I81" s="53"/>
      <c r="J81" s="53"/>
      <c r="K81" s="43">
        <f t="shared" si="9"/>
        <v>32352240</v>
      </c>
    </row>
    <row r="82" spans="1:11" ht="16.5" thickBot="1" x14ac:dyDescent="0.3">
      <c r="A82" s="23"/>
      <c r="B82" s="27"/>
      <c r="C82" s="49"/>
      <c r="D82" s="54"/>
      <c r="E82" s="54"/>
      <c r="F82" s="54"/>
      <c r="G82" s="54"/>
      <c r="H82" s="54"/>
      <c r="I82" s="54"/>
      <c r="J82" s="54"/>
      <c r="K82" s="47"/>
    </row>
    <row r="83" spans="1:11" ht="32.25" thickBot="1" x14ac:dyDescent="0.3">
      <c r="A83" s="28">
        <v>5000000</v>
      </c>
      <c r="B83" s="29" t="s">
        <v>59</v>
      </c>
      <c r="C83" s="38">
        <v>153697588</v>
      </c>
      <c r="D83" s="38">
        <v>6327189</v>
      </c>
      <c r="E83" s="38">
        <v>40230445</v>
      </c>
      <c r="F83" s="38">
        <v>19971166</v>
      </c>
      <c r="G83" s="38">
        <v>9494134</v>
      </c>
      <c r="H83" s="38">
        <v>6621496</v>
      </c>
      <c r="I83" s="38">
        <v>4936142</v>
      </c>
      <c r="J83" s="38">
        <v>2974802</v>
      </c>
      <c r="K83" s="39">
        <f t="shared" si="9"/>
        <v>244252962</v>
      </c>
    </row>
    <row r="84" spans="1:11" ht="16.5" thickBot="1" x14ac:dyDescent="0.3">
      <c r="A84" s="24"/>
      <c r="B84" s="25" t="s">
        <v>60</v>
      </c>
      <c r="C84" s="50">
        <f t="shared" ref="C84:J84" si="10">SUM(C14+C47+C65+C83)</f>
        <v>1418518088</v>
      </c>
      <c r="D84" s="50">
        <f t="shared" si="10"/>
        <v>194901093</v>
      </c>
      <c r="E84" s="50">
        <f t="shared" si="10"/>
        <v>112439518</v>
      </c>
      <c r="F84" s="50">
        <f t="shared" si="10"/>
        <v>84145669.995000005</v>
      </c>
      <c r="G84" s="50">
        <f t="shared" si="10"/>
        <v>38358261</v>
      </c>
      <c r="H84" s="50">
        <f t="shared" si="10"/>
        <v>41165554</v>
      </c>
      <c r="I84" s="50">
        <f t="shared" si="10"/>
        <v>30861601</v>
      </c>
      <c r="J84" s="50">
        <f t="shared" si="10"/>
        <v>13300149</v>
      </c>
      <c r="K84" s="51">
        <f t="shared" si="9"/>
        <v>1933689933.9949999</v>
      </c>
    </row>
    <row r="95" spans="1:11" x14ac:dyDescent="0.25">
      <c r="B95" s="26"/>
      <c r="C95" s="16"/>
      <c r="D95" s="16"/>
      <c r="E95" s="16"/>
      <c r="F95" s="16"/>
      <c r="G95" s="16"/>
      <c r="H95" s="16"/>
      <c r="I95" s="16"/>
      <c r="J95" s="16"/>
    </row>
    <row r="96" spans="1:11" x14ac:dyDescent="0.25">
      <c r="B96" s="26"/>
      <c r="C96" s="16"/>
      <c r="D96" s="16"/>
      <c r="E96" s="16"/>
      <c r="F96" s="16"/>
      <c r="G96" s="16"/>
      <c r="H96" s="16"/>
      <c r="I96" s="16"/>
      <c r="J96" s="16"/>
    </row>
    <row r="120" spans="2:10" x14ac:dyDescent="0.25">
      <c r="B120" s="26"/>
      <c r="C120" s="16"/>
      <c r="D120" s="16"/>
      <c r="E120" s="16"/>
      <c r="F120" s="16"/>
      <c r="G120" s="16"/>
      <c r="H120" s="16"/>
      <c r="I120" s="16"/>
      <c r="J120" s="16"/>
    </row>
    <row r="121" spans="2:10" x14ac:dyDescent="0.25">
      <c r="B121" s="26"/>
      <c r="C121" s="16"/>
      <c r="D121" s="16"/>
      <c r="E121" s="16"/>
      <c r="F121" s="16"/>
      <c r="G121" s="16"/>
      <c r="H121" s="16"/>
      <c r="I121" s="16"/>
      <c r="J121" s="16"/>
    </row>
    <row r="122" spans="2:10" x14ac:dyDescent="0.25">
      <c r="B122" s="26"/>
      <c r="C122" s="16"/>
      <c r="D122" s="16"/>
      <c r="E122" s="16"/>
      <c r="F122" s="16"/>
      <c r="G122" s="16"/>
      <c r="H122" s="16"/>
      <c r="I122" s="16"/>
      <c r="J122" s="16"/>
    </row>
    <row r="123" spans="2:10" x14ac:dyDescent="0.25">
      <c r="B123" s="26"/>
      <c r="C123" s="16"/>
      <c r="D123" s="16"/>
      <c r="E123" s="16"/>
      <c r="F123" s="16"/>
      <c r="G123" s="16"/>
      <c r="H123" s="16"/>
      <c r="I123" s="16"/>
      <c r="J123" s="16"/>
    </row>
    <row r="129" spans="1:10" x14ac:dyDescent="0.25">
      <c r="A129" s="9"/>
      <c r="B129" s="26"/>
      <c r="C129" s="16"/>
      <c r="D129" s="16"/>
      <c r="E129" s="16"/>
      <c r="F129" s="16"/>
      <c r="G129" s="16"/>
      <c r="H129" s="16"/>
      <c r="I129" s="16"/>
      <c r="J129" s="16"/>
    </row>
    <row r="130" spans="1:10" x14ac:dyDescent="0.25">
      <c r="B130" s="26"/>
      <c r="C130" s="16"/>
      <c r="D130" s="16"/>
      <c r="E130" s="16"/>
      <c r="F130" s="16"/>
      <c r="G130" s="16"/>
      <c r="H130" s="16"/>
      <c r="I130" s="16"/>
      <c r="J130" s="16"/>
    </row>
    <row r="131" spans="1:10" x14ac:dyDescent="0.25">
      <c r="B131" s="26"/>
      <c r="C131" s="16"/>
      <c r="D131" s="16"/>
      <c r="E131" s="16"/>
      <c r="F131" s="16"/>
      <c r="G131" s="16"/>
      <c r="H131" s="16"/>
      <c r="I131" s="16"/>
      <c r="J131" s="16"/>
    </row>
  </sheetData>
  <mergeCells count="4">
    <mergeCell ref="I7:K7"/>
    <mergeCell ref="H8:K8"/>
    <mergeCell ref="I9:K9"/>
    <mergeCell ref="A11:K11"/>
  </mergeCells>
  <pageMargins left="0.39370078740157483" right="0.39370078740157483" top="0.6692913385826772" bottom="0.39370078740157483" header="0" footer="0"/>
  <pageSetup paperSize="9" scale="75" firstPageNumber="14" fitToHeight="3" orientation="landscape" useFirstPageNumber="1" verticalDpi="0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 (158)</vt:lpstr>
      <vt:lpstr>'Приложение № 2.1 (158)'!Заголовки_для_печати</vt:lpstr>
      <vt:lpstr>'Приложение № 2.1 (158)'!Область_печати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2021-05-25T12:52:57Z</dcterms:modified>
</cp:coreProperties>
</file>