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1.1 (158)" sheetId="1" r:id="rId1"/>
  </sheets>
  <definedNames>
    <definedName name="_xlnm.Print_Titles" localSheetId="0">'Приложение №1.1 (158)'!$A:$B</definedName>
    <definedName name="_xlnm.Print_Area" localSheetId="0">'Приложение №1.1 (158)'!$A$1:$K$89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D23" i="1"/>
  <c r="C23" i="1"/>
  <c r="C78" i="1" l="1"/>
  <c r="C69" i="1"/>
  <c r="C44" i="1" l="1"/>
  <c r="D50" i="1" l="1"/>
  <c r="E50" i="1"/>
  <c r="F50" i="1"/>
  <c r="G50" i="1"/>
  <c r="H50" i="1"/>
  <c r="I50" i="1"/>
  <c r="J50" i="1"/>
  <c r="C50" i="1"/>
  <c r="D25" i="1" l="1"/>
  <c r="E25" i="1"/>
  <c r="F25" i="1"/>
  <c r="G25" i="1"/>
  <c r="H25" i="1"/>
  <c r="I25" i="1"/>
  <c r="J25" i="1"/>
  <c r="C25" i="1"/>
  <c r="D15" i="1"/>
  <c r="E15" i="1"/>
  <c r="F15" i="1"/>
  <c r="G15" i="1"/>
  <c r="H15" i="1"/>
  <c r="I15" i="1"/>
  <c r="J15" i="1"/>
  <c r="C15" i="1"/>
  <c r="D46" i="1" l="1"/>
  <c r="E46" i="1"/>
  <c r="F46" i="1"/>
  <c r="G46" i="1"/>
  <c r="H46" i="1"/>
  <c r="I46" i="1"/>
  <c r="J46" i="1"/>
  <c r="C46" i="1"/>
  <c r="I43" i="1"/>
  <c r="G43" i="1"/>
  <c r="E43" i="1"/>
  <c r="J43" i="1"/>
  <c r="H43" i="1"/>
  <c r="F43" i="1"/>
  <c r="D43" i="1"/>
  <c r="C43" i="1"/>
  <c r="D34" i="1"/>
  <c r="E34" i="1"/>
  <c r="F34" i="1"/>
  <c r="G34" i="1"/>
  <c r="H34" i="1"/>
  <c r="I34" i="1"/>
  <c r="J34" i="1"/>
  <c r="C34" i="1"/>
  <c r="J72" i="1"/>
  <c r="J68" i="1" s="1"/>
  <c r="I72" i="1"/>
  <c r="I68" i="1" s="1"/>
  <c r="H72" i="1"/>
  <c r="H68" i="1" s="1"/>
  <c r="G72" i="1"/>
  <c r="G68" i="1" s="1"/>
  <c r="F72" i="1"/>
  <c r="F68" i="1" s="1"/>
  <c r="E72" i="1"/>
  <c r="E68" i="1" s="1"/>
  <c r="D72" i="1"/>
  <c r="D68" i="1" s="1"/>
  <c r="C72" i="1"/>
  <c r="C68" i="1" s="1"/>
  <c r="K86" i="1"/>
  <c r="K88" i="1"/>
  <c r="K87" i="1"/>
  <c r="K84" i="1"/>
  <c r="K83" i="1"/>
  <c r="K82" i="1"/>
  <c r="K81" i="1"/>
  <c r="K80" i="1"/>
  <c r="K79" i="1"/>
  <c r="K78" i="1"/>
  <c r="K76" i="1"/>
  <c r="K75" i="1"/>
  <c r="K74" i="1"/>
  <c r="K73" i="1"/>
  <c r="K71" i="1"/>
  <c r="K70" i="1"/>
  <c r="K69" i="1"/>
  <c r="K67" i="1"/>
  <c r="K66" i="1"/>
  <c r="K64" i="1"/>
  <c r="K62" i="1"/>
  <c r="K60" i="1"/>
  <c r="K59" i="1"/>
  <c r="K57" i="1"/>
  <c r="K56" i="1"/>
  <c r="K55" i="1"/>
  <c r="K54" i="1"/>
  <c r="K53" i="1"/>
  <c r="K52" i="1"/>
  <c r="K51" i="1"/>
  <c r="K48" i="1"/>
  <c r="K47" i="1"/>
  <c r="K41" i="1"/>
  <c r="K40" i="1"/>
  <c r="K39" i="1"/>
  <c r="K38" i="1"/>
  <c r="K37" i="1"/>
  <c r="K36" i="1"/>
  <c r="K35" i="1"/>
  <c r="K33" i="1"/>
  <c r="K31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46" i="1" l="1"/>
  <c r="C14" i="1"/>
  <c r="F14" i="1"/>
  <c r="J14" i="1"/>
  <c r="G14" i="1"/>
  <c r="K72" i="1"/>
  <c r="D14" i="1"/>
  <c r="H14" i="1"/>
  <c r="H89" i="1" s="1"/>
  <c r="E14" i="1"/>
  <c r="I14" i="1"/>
  <c r="I89" i="1" s="1"/>
  <c r="E89" i="1"/>
  <c r="G89" i="1"/>
  <c r="F89" i="1"/>
  <c r="K44" i="1"/>
  <c r="K50" i="1"/>
  <c r="K43" i="1"/>
  <c r="K34" i="1"/>
  <c r="K68" i="1"/>
  <c r="C89" i="1" l="1"/>
  <c r="J89" i="1"/>
  <c r="K14" i="1"/>
  <c r="D89" i="1"/>
  <c r="K89" i="1" l="1"/>
</calcChain>
</file>

<file path=xl/sharedStrings.xml><?xml version="1.0" encoding="utf-8"?>
<sst xmlns="http://schemas.openxmlformats.org/spreadsheetml/2006/main" count="78" uniqueCount="76">
  <si>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</si>
  <si>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</si>
  <si>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</si>
  <si>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</si>
  <si>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</si>
  <si>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</si>
  <si>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</si>
  <si>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</si>
  <si>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</si>
  <si>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</si>
  <si>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</si>
  <si>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</si>
  <si>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</si>
  <si>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</si>
  <si>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</si>
  <si>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</si>
  <si>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</si>
  <si>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</si>
  <si>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</si>
  <si>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</si>
  <si>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</si>
  <si>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</si>
  <si>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</si>
  <si>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</si>
  <si>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</si>
  <si>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</si>
  <si>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</si>
  <si>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</si>
  <si>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</si>
  <si>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</si>
  <si>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</si>
  <si>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</si>
  <si>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</si>
  <si>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Платежи за пользование водными ресурсами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</si>
  <si>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</si>
  <si>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</si>
  <si>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</si>
  <si>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</si>
  <si>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</si>
  <si>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</si>
  <si>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</si>
  <si>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</si>
  <si>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</si>
  <si>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</si>
  <si>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</t>
  </si>
  <si>
    <t>Перечисление процентов за пользование кредитами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</si>
  <si>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</si>
  <si>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</si>
  <si>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</si>
  <si>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</si>
  <si>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</si>
  <si>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</si>
  <si>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</si>
  <si>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</si>
  <si>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</si>
  <si>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</si>
  <si>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Экологические фонды</t>
  </si>
  <si>
    <t>Республиканский целевой бюджетный экологический фонд</t>
  </si>
  <si>
    <t>Территориальные целевые бюджетные экологические фонды</t>
  </si>
  <si>
    <t>Фонд по обеспечению государственных гарантий по расчетам с гражданами, имеющими подтвержденное документально право на земельную долю (пай)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</si>
  <si>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</si>
  <si>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</si>
  <si>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</si>
  <si>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</si>
  <si>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"О республиканском бюджете на 2021 год"</t>
  </si>
  <si>
    <t>Приложение № 1.1</t>
  </si>
  <si>
    <t xml:space="preserve">к Закону Приднестровской Молдавской Республики </t>
  </si>
  <si>
    <t>Фонд развития мелиоративного комплекса</t>
  </si>
  <si>
    <t>Фонд поддержки сельского хозяйства</t>
  </si>
  <si>
    <t>Единый таможенный платеж</t>
  </si>
  <si>
    <t>Доходы  консолидированного бюджета в разрезе основных видов налоговых, неналоговых и иных обязательных платежей на 2021 год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</si>
  <si>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</si>
  <si>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ИТОГО</t>
  </si>
  <si>
    <t>"О внесении изменений и дополнений</t>
  </si>
  <si>
    <t xml:space="preserve">в Закон Приднестровской Молдавской Республики 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</si>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</sst>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.00_);_(* \(#,##0.00\);_(* &quot;-&quot;??_);_(@_)"/>
    <numFmt numFmtId="167" formatCode="_-* #,##0\ _₽_-;\-* #,##0\ _₽_-;_-* &quot;-&quot;??\ _₽_-;_-@_-"/>
    <numFmt numFmtId="168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8" xfId="2" applyNumberFormat="1" applyFont="1" applyFill="1" applyBorder="1" applyAlignment="1">
      <alignment horizontal="center" vertical="center"/>
    </xf>
    <xf numFmtId="168" fontId="4" fillId="2" borderId="9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164" fontId="4" fillId="0" borderId="11" xfId="1" applyNumberFormat="1" applyFont="1" applyFill="1" applyBorder="1" applyAlignment="1">
      <alignment horizontal="center" vertical="center"/>
    </xf>
    <xf numFmtId="168" fontId="4" fillId="0" borderId="12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8" fontId="4" fillId="0" borderId="2" xfId="2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8" fontId="2" fillId="0" borderId="2" xfId="2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horizontal="center" vertical="center"/>
    </xf>
    <xf numFmtId="168" fontId="2" fillId="0" borderId="5" xfId="2" applyNumberFormat="1" applyFont="1" applyFill="1" applyBorder="1" applyAlignment="1">
      <alignment horizontal="center" vertical="center"/>
    </xf>
    <xf numFmtId="168" fontId="4" fillId="0" borderId="5" xfId="2" applyNumberFormat="1" applyFont="1" applyFill="1" applyBorder="1" applyAlignment="1">
      <alignment horizontal="center" vertical="center"/>
    </xf>
    <xf numFmtId="168" fontId="2" fillId="0" borderId="6" xfId="2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168" fontId="4" fillId="0" borderId="11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68" fontId="4" fillId="0" borderId="6" xfId="2" applyNumberFormat="1" applyFont="1" applyFill="1" applyBorder="1" applyAlignment="1">
      <alignment horizontal="center" vertical="center"/>
    </xf>
    <xf numFmtId="168" fontId="4" fillId="2" borderId="8" xfId="2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64" fontId="4" fillId="0" borderId="8" xfId="1" applyNumberFormat="1" applyFont="1" applyFill="1" applyBorder="1" applyAlignment="1">
      <alignment horizontal="center" vertical="center"/>
    </xf>
    <xf numFmtId="168" fontId="4" fillId="0" borderId="9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</cellXfs>
  <cellStyles count="5">
    <cellStyle name="Обычный" xfId="0" builtinId="0"/>
    <cellStyle name="Финансовый" xfId="2" builtinId="3"/>
    <cellStyle name="Финансовый 2" xfId="1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abSelected="1" view="pageBreakPreview" zoomScale="75" zoomScaleNormal="90" zoomScaleSheetLayoutView="75" workbookViewId="0">
      <pane xSplit="2" ySplit="7" topLeftCell="C58" activePane="bottomRight" state="frozenSplit"/>
      <selection pane="topRight" activeCell="D1" sqref="D1"/>
      <selection pane="bottomLeft" activeCell="A14" sqref="A14"/>
      <selection pane="bottomRight" activeCell="B22" sqref="B22"/>
    </sheetView>
  </sheetViews>
  <sheetFormatPr defaultColWidth="58.28515625" defaultRowHeight="15.75" x14ac:dyDescent="0.25"/>
  <cols>
    <col min="1" max="1" width="9" style="2" bestFit="1" customWidth="1"/>
    <col min="2" max="2" width="48.42578125" style="3" customWidth="1"/>
    <col min="3" max="3" width="17.85546875" style="4" bestFit="1" customWidth="1"/>
    <col min="4" max="4" width="15.85546875" style="4" bestFit="1" customWidth="1"/>
    <col min="5" max="8" width="15.7109375" style="4" bestFit="1" customWidth="1"/>
    <col min="9" max="9" width="15" style="4" customWidth="1"/>
    <col min="10" max="10" width="14.5703125" style="4" bestFit="1" customWidth="1"/>
    <col min="11" max="11" width="18.140625" style="8" bestFit="1" customWidth="1"/>
    <col min="12" max="12" width="3.85546875" style="2" customWidth="1"/>
    <col min="13" max="30" width="5" style="2" customWidth="1"/>
    <col min="31" max="226" width="58.28515625" style="2"/>
    <col min="227" max="227" width="8" style="2" customWidth="1"/>
    <col min="228" max="228" width="67" style="2" customWidth="1"/>
    <col min="229" max="229" width="13.85546875" style="2" customWidth="1"/>
    <col min="230" max="232" width="13.85546875" style="2" bestFit="1" customWidth="1"/>
    <col min="233" max="233" width="12.7109375" style="2" bestFit="1" customWidth="1"/>
    <col min="234" max="234" width="14.28515625" style="2" customWidth="1"/>
    <col min="235" max="235" width="15.28515625" style="2" bestFit="1" customWidth="1"/>
    <col min="236" max="236" width="12.7109375" style="2" bestFit="1" customWidth="1"/>
    <col min="237" max="237" width="15.42578125" style="2" bestFit="1" customWidth="1"/>
    <col min="238" max="238" width="17.7109375" style="2" bestFit="1" customWidth="1"/>
    <col min="239" max="239" width="7.7109375" style="2" bestFit="1" customWidth="1"/>
    <col min="240" max="240" width="13.28515625" style="2" customWidth="1"/>
    <col min="241" max="241" width="23.5703125" style="2" customWidth="1"/>
    <col min="242" max="482" width="58.28515625" style="2"/>
    <col min="483" max="483" width="8" style="2" customWidth="1"/>
    <col min="484" max="484" width="67" style="2" customWidth="1"/>
    <col min="485" max="485" width="13.85546875" style="2" customWidth="1"/>
    <col min="486" max="488" width="13.85546875" style="2" bestFit="1" customWidth="1"/>
    <col min="489" max="489" width="12.7109375" style="2" bestFit="1" customWidth="1"/>
    <col min="490" max="490" width="14.28515625" style="2" customWidth="1"/>
    <col min="491" max="491" width="15.28515625" style="2" bestFit="1" customWidth="1"/>
    <col min="492" max="492" width="12.7109375" style="2" bestFit="1" customWidth="1"/>
    <col min="493" max="493" width="15.42578125" style="2" bestFit="1" customWidth="1"/>
    <col min="494" max="494" width="17.7109375" style="2" bestFit="1" customWidth="1"/>
    <col min="495" max="495" width="7.7109375" style="2" bestFit="1" customWidth="1"/>
    <col min="496" max="496" width="13.28515625" style="2" customWidth="1"/>
    <col min="497" max="497" width="23.5703125" style="2" customWidth="1"/>
    <col min="498" max="738" width="58.28515625" style="2"/>
    <col min="739" max="739" width="8" style="2" customWidth="1"/>
    <col min="740" max="740" width="67" style="2" customWidth="1"/>
    <col min="741" max="741" width="13.85546875" style="2" customWidth="1"/>
    <col min="742" max="744" width="13.85546875" style="2" bestFit="1" customWidth="1"/>
    <col min="745" max="745" width="12.7109375" style="2" bestFit="1" customWidth="1"/>
    <col min="746" max="746" width="14.28515625" style="2" customWidth="1"/>
    <col min="747" max="747" width="15.28515625" style="2" bestFit="1" customWidth="1"/>
    <col min="748" max="748" width="12.7109375" style="2" bestFit="1" customWidth="1"/>
    <col min="749" max="749" width="15.42578125" style="2" bestFit="1" customWidth="1"/>
    <col min="750" max="750" width="17.7109375" style="2" bestFit="1" customWidth="1"/>
    <col min="751" max="751" width="7.7109375" style="2" bestFit="1" customWidth="1"/>
    <col min="752" max="752" width="13.28515625" style="2" customWidth="1"/>
    <col min="753" max="753" width="23.5703125" style="2" customWidth="1"/>
    <col min="754" max="994" width="58.28515625" style="2"/>
    <col min="995" max="995" width="8" style="2" customWidth="1"/>
    <col min="996" max="996" width="67" style="2" customWidth="1"/>
    <col min="997" max="997" width="13.85546875" style="2" customWidth="1"/>
    <col min="998" max="1000" width="13.85546875" style="2" bestFit="1" customWidth="1"/>
    <col min="1001" max="1001" width="12.7109375" style="2" bestFit="1" customWidth="1"/>
    <col min="1002" max="1002" width="14.28515625" style="2" customWidth="1"/>
    <col min="1003" max="1003" width="15.28515625" style="2" bestFit="1" customWidth="1"/>
    <col min="1004" max="1004" width="12.7109375" style="2" bestFit="1" customWidth="1"/>
    <col min="1005" max="1005" width="15.42578125" style="2" bestFit="1" customWidth="1"/>
    <col min="1006" max="1006" width="17.7109375" style="2" bestFit="1" customWidth="1"/>
    <col min="1007" max="1007" width="7.7109375" style="2" bestFit="1" customWidth="1"/>
    <col min="1008" max="1008" width="13.28515625" style="2" customWidth="1"/>
    <col min="1009" max="1009" width="23.5703125" style="2" customWidth="1"/>
    <col min="1010" max="1250" width="58.28515625" style="2"/>
    <col min="1251" max="1251" width="8" style="2" customWidth="1"/>
    <col min="1252" max="1252" width="67" style="2" customWidth="1"/>
    <col min="1253" max="1253" width="13.85546875" style="2" customWidth="1"/>
    <col min="1254" max="1256" width="13.85546875" style="2" bestFit="1" customWidth="1"/>
    <col min="1257" max="1257" width="12.7109375" style="2" bestFit="1" customWidth="1"/>
    <col min="1258" max="1258" width="14.28515625" style="2" customWidth="1"/>
    <col min="1259" max="1259" width="15.28515625" style="2" bestFit="1" customWidth="1"/>
    <col min="1260" max="1260" width="12.7109375" style="2" bestFit="1" customWidth="1"/>
    <col min="1261" max="1261" width="15.42578125" style="2" bestFit="1" customWidth="1"/>
    <col min="1262" max="1262" width="17.7109375" style="2" bestFit="1" customWidth="1"/>
    <col min="1263" max="1263" width="7.7109375" style="2" bestFit="1" customWidth="1"/>
    <col min="1264" max="1264" width="13.28515625" style="2" customWidth="1"/>
    <col min="1265" max="1265" width="23.5703125" style="2" customWidth="1"/>
    <col min="1266" max="1506" width="58.28515625" style="2"/>
    <col min="1507" max="1507" width="8" style="2" customWidth="1"/>
    <col min="1508" max="1508" width="67" style="2" customWidth="1"/>
    <col min="1509" max="1509" width="13.85546875" style="2" customWidth="1"/>
    <col min="1510" max="1512" width="13.85546875" style="2" bestFit="1" customWidth="1"/>
    <col min="1513" max="1513" width="12.7109375" style="2" bestFit="1" customWidth="1"/>
    <col min="1514" max="1514" width="14.28515625" style="2" customWidth="1"/>
    <col min="1515" max="1515" width="15.28515625" style="2" bestFit="1" customWidth="1"/>
    <col min="1516" max="1516" width="12.7109375" style="2" bestFit="1" customWidth="1"/>
    <col min="1517" max="1517" width="15.42578125" style="2" bestFit="1" customWidth="1"/>
    <col min="1518" max="1518" width="17.7109375" style="2" bestFit="1" customWidth="1"/>
    <col min="1519" max="1519" width="7.7109375" style="2" bestFit="1" customWidth="1"/>
    <col min="1520" max="1520" width="13.28515625" style="2" customWidth="1"/>
    <col min="1521" max="1521" width="23.5703125" style="2" customWidth="1"/>
    <col min="1522" max="1762" width="58.28515625" style="2"/>
    <col min="1763" max="1763" width="8" style="2" customWidth="1"/>
    <col min="1764" max="1764" width="67" style="2" customWidth="1"/>
    <col min="1765" max="1765" width="13.85546875" style="2" customWidth="1"/>
    <col min="1766" max="1768" width="13.85546875" style="2" bestFit="1" customWidth="1"/>
    <col min="1769" max="1769" width="12.7109375" style="2" bestFit="1" customWidth="1"/>
    <col min="1770" max="1770" width="14.28515625" style="2" customWidth="1"/>
    <col min="1771" max="1771" width="15.28515625" style="2" bestFit="1" customWidth="1"/>
    <col min="1772" max="1772" width="12.7109375" style="2" bestFit="1" customWidth="1"/>
    <col min="1773" max="1773" width="15.42578125" style="2" bestFit="1" customWidth="1"/>
    <col min="1774" max="1774" width="17.7109375" style="2" bestFit="1" customWidth="1"/>
    <col min="1775" max="1775" width="7.7109375" style="2" bestFit="1" customWidth="1"/>
    <col min="1776" max="1776" width="13.28515625" style="2" customWidth="1"/>
    <col min="1777" max="1777" width="23.5703125" style="2" customWidth="1"/>
    <col min="1778" max="2018" width="58.28515625" style="2"/>
    <col min="2019" max="2019" width="8" style="2" customWidth="1"/>
    <col min="2020" max="2020" width="67" style="2" customWidth="1"/>
    <col min="2021" max="2021" width="13.85546875" style="2" customWidth="1"/>
    <col min="2022" max="2024" width="13.85546875" style="2" bestFit="1" customWidth="1"/>
    <col min="2025" max="2025" width="12.7109375" style="2" bestFit="1" customWidth="1"/>
    <col min="2026" max="2026" width="14.28515625" style="2" customWidth="1"/>
    <col min="2027" max="2027" width="15.28515625" style="2" bestFit="1" customWidth="1"/>
    <col min="2028" max="2028" width="12.7109375" style="2" bestFit="1" customWidth="1"/>
    <col min="2029" max="2029" width="15.42578125" style="2" bestFit="1" customWidth="1"/>
    <col min="2030" max="2030" width="17.7109375" style="2" bestFit="1" customWidth="1"/>
    <col min="2031" max="2031" width="7.7109375" style="2" bestFit="1" customWidth="1"/>
    <col min="2032" max="2032" width="13.28515625" style="2" customWidth="1"/>
    <col min="2033" max="2033" width="23.5703125" style="2" customWidth="1"/>
    <col min="2034" max="2274" width="58.28515625" style="2"/>
    <col min="2275" max="2275" width="8" style="2" customWidth="1"/>
    <col min="2276" max="2276" width="67" style="2" customWidth="1"/>
    <col min="2277" max="2277" width="13.85546875" style="2" customWidth="1"/>
    <col min="2278" max="2280" width="13.85546875" style="2" bestFit="1" customWidth="1"/>
    <col min="2281" max="2281" width="12.7109375" style="2" bestFit="1" customWidth="1"/>
    <col min="2282" max="2282" width="14.28515625" style="2" customWidth="1"/>
    <col min="2283" max="2283" width="15.28515625" style="2" bestFit="1" customWidth="1"/>
    <col min="2284" max="2284" width="12.7109375" style="2" bestFit="1" customWidth="1"/>
    <col min="2285" max="2285" width="15.42578125" style="2" bestFit="1" customWidth="1"/>
    <col min="2286" max="2286" width="17.7109375" style="2" bestFit="1" customWidth="1"/>
    <col min="2287" max="2287" width="7.7109375" style="2" bestFit="1" customWidth="1"/>
    <col min="2288" max="2288" width="13.28515625" style="2" customWidth="1"/>
    <col min="2289" max="2289" width="23.5703125" style="2" customWidth="1"/>
    <col min="2290" max="2530" width="58.28515625" style="2"/>
    <col min="2531" max="2531" width="8" style="2" customWidth="1"/>
    <col min="2532" max="2532" width="67" style="2" customWidth="1"/>
    <col min="2533" max="2533" width="13.85546875" style="2" customWidth="1"/>
    <col min="2534" max="2536" width="13.85546875" style="2" bestFit="1" customWidth="1"/>
    <col min="2537" max="2537" width="12.7109375" style="2" bestFit="1" customWidth="1"/>
    <col min="2538" max="2538" width="14.28515625" style="2" customWidth="1"/>
    <col min="2539" max="2539" width="15.28515625" style="2" bestFit="1" customWidth="1"/>
    <col min="2540" max="2540" width="12.7109375" style="2" bestFit="1" customWidth="1"/>
    <col min="2541" max="2541" width="15.42578125" style="2" bestFit="1" customWidth="1"/>
    <col min="2542" max="2542" width="17.7109375" style="2" bestFit="1" customWidth="1"/>
    <col min="2543" max="2543" width="7.7109375" style="2" bestFit="1" customWidth="1"/>
    <col min="2544" max="2544" width="13.28515625" style="2" customWidth="1"/>
    <col min="2545" max="2545" width="23.5703125" style="2" customWidth="1"/>
    <col min="2546" max="2786" width="58.28515625" style="2"/>
    <col min="2787" max="2787" width="8" style="2" customWidth="1"/>
    <col min="2788" max="2788" width="67" style="2" customWidth="1"/>
    <col min="2789" max="2789" width="13.85546875" style="2" customWidth="1"/>
    <col min="2790" max="2792" width="13.85546875" style="2" bestFit="1" customWidth="1"/>
    <col min="2793" max="2793" width="12.7109375" style="2" bestFit="1" customWidth="1"/>
    <col min="2794" max="2794" width="14.28515625" style="2" customWidth="1"/>
    <col min="2795" max="2795" width="15.28515625" style="2" bestFit="1" customWidth="1"/>
    <col min="2796" max="2796" width="12.7109375" style="2" bestFit="1" customWidth="1"/>
    <col min="2797" max="2797" width="15.42578125" style="2" bestFit="1" customWidth="1"/>
    <col min="2798" max="2798" width="17.7109375" style="2" bestFit="1" customWidth="1"/>
    <col min="2799" max="2799" width="7.7109375" style="2" bestFit="1" customWidth="1"/>
    <col min="2800" max="2800" width="13.28515625" style="2" customWidth="1"/>
    <col min="2801" max="2801" width="23.5703125" style="2" customWidth="1"/>
    <col min="2802" max="3042" width="58.28515625" style="2"/>
    <col min="3043" max="3043" width="8" style="2" customWidth="1"/>
    <col min="3044" max="3044" width="67" style="2" customWidth="1"/>
    <col min="3045" max="3045" width="13.85546875" style="2" customWidth="1"/>
    <col min="3046" max="3048" width="13.85546875" style="2" bestFit="1" customWidth="1"/>
    <col min="3049" max="3049" width="12.7109375" style="2" bestFit="1" customWidth="1"/>
    <col min="3050" max="3050" width="14.28515625" style="2" customWidth="1"/>
    <col min="3051" max="3051" width="15.28515625" style="2" bestFit="1" customWidth="1"/>
    <col min="3052" max="3052" width="12.7109375" style="2" bestFit="1" customWidth="1"/>
    <col min="3053" max="3053" width="15.42578125" style="2" bestFit="1" customWidth="1"/>
    <col min="3054" max="3054" width="17.7109375" style="2" bestFit="1" customWidth="1"/>
    <col min="3055" max="3055" width="7.7109375" style="2" bestFit="1" customWidth="1"/>
    <col min="3056" max="3056" width="13.28515625" style="2" customWidth="1"/>
    <col min="3057" max="3057" width="23.5703125" style="2" customWidth="1"/>
    <col min="3058" max="3298" width="58.28515625" style="2"/>
    <col min="3299" max="3299" width="8" style="2" customWidth="1"/>
    <col min="3300" max="3300" width="67" style="2" customWidth="1"/>
    <col min="3301" max="3301" width="13.85546875" style="2" customWidth="1"/>
    <col min="3302" max="3304" width="13.85546875" style="2" bestFit="1" customWidth="1"/>
    <col min="3305" max="3305" width="12.7109375" style="2" bestFit="1" customWidth="1"/>
    <col min="3306" max="3306" width="14.28515625" style="2" customWidth="1"/>
    <col min="3307" max="3307" width="15.28515625" style="2" bestFit="1" customWidth="1"/>
    <col min="3308" max="3308" width="12.7109375" style="2" bestFit="1" customWidth="1"/>
    <col min="3309" max="3309" width="15.42578125" style="2" bestFit="1" customWidth="1"/>
    <col min="3310" max="3310" width="17.7109375" style="2" bestFit="1" customWidth="1"/>
    <col min="3311" max="3311" width="7.7109375" style="2" bestFit="1" customWidth="1"/>
    <col min="3312" max="3312" width="13.28515625" style="2" customWidth="1"/>
    <col min="3313" max="3313" width="23.5703125" style="2" customWidth="1"/>
    <col min="3314" max="3554" width="58.28515625" style="2"/>
    <col min="3555" max="3555" width="8" style="2" customWidth="1"/>
    <col min="3556" max="3556" width="67" style="2" customWidth="1"/>
    <col min="3557" max="3557" width="13.85546875" style="2" customWidth="1"/>
    <col min="3558" max="3560" width="13.85546875" style="2" bestFit="1" customWidth="1"/>
    <col min="3561" max="3561" width="12.7109375" style="2" bestFit="1" customWidth="1"/>
    <col min="3562" max="3562" width="14.28515625" style="2" customWidth="1"/>
    <col min="3563" max="3563" width="15.28515625" style="2" bestFit="1" customWidth="1"/>
    <col min="3564" max="3564" width="12.7109375" style="2" bestFit="1" customWidth="1"/>
    <col min="3565" max="3565" width="15.42578125" style="2" bestFit="1" customWidth="1"/>
    <col min="3566" max="3566" width="17.7109375" style="2" bestFit="1" customWidth="1"/>
    <col min="3567" max="3567" width="7.7109375" style="2" bestFit="1" customWidth="1"/>
    <col min="3568" max="3568" width="13.28515625" style="2" customWidth="1"/>
    <col min="3569" max="3569" width="23.5703125" style="2" customWidth="1"/>
    <col min="3570" max="3810" width="58.28515625" style="2"/>
    <col min="3811" max="3811" width="8" style="2" customWidth="1"/>
    <col min="3812" max="3812" width="67" style="2" customWidth="1"/>
    <col min="3813" max="3813" width="13.85546875" style="2" customWidth="1"/>
    <col min="3814" max="3816" width="13.85546875" style="2" bestFit="1" customWidth="1"/>
    <col min="3817" max="3817" width="12.7109375" style="2" bestFit="1" customWidth="1"/>
    <col min="3818" max="3818" width="14.28515625" style="2" customWidth="1"/>
    <col min="3819" max="3819" width="15.28515625" style="2" bestFit="1" customWidth="1"/>
    <col min="3820" max="3820" width="12.7109375" style="2" bestFit="1" customWidth="1"/>
    <col min="3821" max="3821" width="15.42578125" style="2" bestFit="1" customWidth="1"/>
    <col min="3822" max="3822" width="17.7109375" style="2" bestFit="1" customWidth="1"/>
    <col min="3823" max="3823" width="7.7109375" style="2" bestFit="1" customWidth="1"/>
    <col min="3824" max="3824" width="13.28515625" style="2" customWidth="1"/>
    <col min="3825" max="3825" width="23.5703125" style="2" customWidth="1"/>
    <col min="3826" max="4066" width="58.28515625" style="2"/>
    <col min="4067" max="4067" width="8" style="2" customWidth="1"/>
    <col min="4068" max="4068" width="67" style="2" customWidth="1"/>
    <col min="4069" max="4069" width="13.85546875" style="2" customWidth="1"/>
    <col min="4070" max="4072" width="13.85546875" style="2" bestFit="1" customWidth="1"/>
    <col min="4073" max="4073" width="12.7109375" style="2" bestFit="1" customWidth="1"/>
    <col min="4074" max="4074" width="14.28515625" style="2" customWidth="1"/>
    <col min="4075" max="4075" width="15.28515625" style="2" bestFit="1" customWidth="1"/>
    <col min="4076" max="4076" width="12.7109375" style="2" bestFit="1" customWidth="1"/>
    <col min="4077" max="4077" width="15.42578125" style="2" bestFit="1" customWidth="1"/>
    <col min="4078" max="4078" width="17.7109375" style="2" bestFit="1" customWidth="1"/>
    <col min="4079" max="4079" width="7.7109375" style="2" bestFit="1" customWidth="1"/>
    <col min="4080" max="4080" width="13.28515625" style="2" customWidth="1"/>
    <col min="4081" max="4081" width="23.5703125" style="2" customWidth="1"/>
    <col min="4082" max="4322" width="58.28515625" style="2"/>
    <col min="4323" max="4323" width="8" style="2" customWidth="1"/>
    <col min="4324" max="4324" width="67" style="2" customWidth="1"/>
    <col min="4325" max="4325" width="13.85546875" style="2" customWidth="1"/>
    <col min="4326" max="4328" width="13.85546875" style="2" bestFit="1" customWidth="1"/>
    <col min="4329" max="4329" width="12.7109375" style="2" bestFit="1" customWidth="1"/>
    <col min="4330" max="4330" width="14.28515625" style="2" customWidth="1"/>
    <col min="4331" max="4331" width="15.28515625" style="2" bestFit="1" customWidth="1"/>
    <col min="4332" max="4332" width="12.7109375" style="2" bestFit="1" customWidth="1"/>
    <col min="4333" max="4333" width="15.42578125" style="2" bestFit="1" customWidth="1"/>
    <col min="4334" max="4334" width="17.7109375" style="2" bestFit="1" customWidth="1"/>
    <col min="4335" max="4335" width="7.7109375" style="2" bestFit="1" customWidth="1"/>
    <col min="4336" max="4336" width="13.28515625" style="2" customWidth="1"/>
    <col min="4337" max="4337" width="23.5703125" style="2" customWidth="1"/>
    <col min="4338" max="4578" width="58.28515625" style="2"/>
    <col min="4579" max="4579" width="8" style="2" customWidth="1"/>
    <col min="4580" max="4580" width="67" style="2" customWidth="1"/>
    <col min="4581" max="4581" width="13.85546875" style="2" customWidth="1"/>
    <col min="4582" max="4584" width="13.85546875" style="2" bestFit="1" customWidth="1"/>
    <col min="4585" max="4585" width="12.7109375" style="2" bestFit="1" customWidth="1"/>
    <col min="4586" max="4586" width="14.28515625" style="2" customWidth="1"/>
    <col min="4587" max="4587" width="15.28515625" style="2" bestFit="1" customWidth="1"/>
    <col min="4588" max="4588" width="12.7109375" style="2" bestFit="1" customWidth="1"/>
    <col min="4589" max="4589" width="15.42578125" style="2" bestFit="1" customWidth="1"/>
    <col min="4590" max="4590" width="17.7109375" style="2" bestFit="1" customWidth="1"/>
    <col min="4591" max="4591" width="7.7109375" style="2" bestFit="1" customWidth="1"/>
    <col min="4592" max="4592" width="13.28515625" style="2" customWidth="1"/>
    <col min="4593" max="4593" width="23.5703125" style="2" customWidth="1"/>
    <col min="4594" max="4834" width="58.28515625" style="2"/>
    <col min="4835" max="4835" width="8" style="2" customWidth="1"/>
    <col min="4836" max="4836" width="67" style="2" customWidth="1"/>
    <col min="4837" max="4837" width="13.85546875" style="2" customWidth="1"/>
    <col min="4838" max="4840" width="13.85546875" style="2" bestFit="1" customWidth="1"/>
    <col min="4841" max="4841" width="12.7109375" style="2" bestFit="1" customWidth="1"/>
    <col min="4842" max="4842" width="14.28515625" style="2" customWidth="1"/>
    <col min="4843" max="4843" width="15.28515625" style="2" bestFit="1" customWidth="1"/>
    <col min="4844" max="4844" width="12.7109375" style="2" bestFit="1" customWidth="1"/>
    <col min="4845" max="4845" width="15.42578125" style="2" bestFit="1" customWidth="1"/>
    <col min="4846" max="4846" width="17.7109375" style="2" bestFit="1" customWidth="1"/>
    <col min="4847" max="4847" width="7.7109375" style="2" bestFit="1" customWidth="1"/>
    <col min="4848" max="4848" width="13.28515625" style="2" customWidth="1"/>
    <col min="4849" max="4849" width="23.5703125" style="2" customWidth="1"/>
    <col min="4850" max="5090" width="58.28515625" style="2"/>
    <col min="5091" max="5091" width="8" style="2" customWidth="1"/>
    <col min="5092" max="5092" width="67" style="2" customWidth="1"/>
    <col min="5093" max="5093" width="13.85546875" style="2" customWidth="1"/>
    <col min="5094" max="5096" width="13.85546875" style="2" bestFit="1" customWidth="1"/>
    <col min="5097" max="5097" width="12.7109375" style="2" bestFit="1" customWidth="1"/>
    <col min="5098" max="5098" width="14.28515625" style="2" customWidth="1"/>
    <col min="5099" max="5099" width="15.28515625" style="2" bestFit="1" customWidth="1"/>
    <col min="5100" max="5100" width="12.7109375" style="2" bestFit="1" customWidth="1"/>
    <col min="5101" max="5101" width="15.42578125" style="2" bestFit="1" customWidth="1"/>
    <col min="5102" max="5102" width="17.7109375" style="2" bestFit="1" customWidth="1"/>
    <col min="5103" max="5103" width="7.7109375" style="2" bestFit="1" customWidth="1"/>
    <col min="5104" max="5104" width="13.28515625" style="2" customWidth="1"/>
    <col min="5105" max="5105" width="23.5703125" style="2" customWidth="1"/>
    <col min="5106" max="5346" width="58.28515625" style="2"/>
    <col min="5347" max="5347" width="8" style="2" customWidth="1"/>
    <col min="5348" max="5348" width="67" style="2" customWidth="1"/>
    <col min="5349" max="5349" width="13.85546875" style="2" customWidth="1"/>
    <col min="5350" max="5352" width="13.85546875" style="2" bestFit="1" customWidth="1"/>
    <col min="5353" max="5353" width="12.7109375" style="2" bestFit="1" customWidth="1"/>
    <col min="5354" max="5354" width="14.28515625" style="2" customWidth="1"/>
    <col min="5355" max="5355" width="15.28515625" style="2" bestFit="1" customWidth="1"/>
    <col min="5356" max="5356" width="12.7109375" style="2" bestFit="1" customWidth="1"/>
    <col min="5357" max="5357" width="15.42578125" style="2" bestFit="1" customWidth="1"/>
    <col min="5358" max="5358" width="17.7109375" style="2" bestFit="1" customWidth="1"/>
    <col min="5359" max="5359" width="7.7109375" style="2" bestFit="1" customWidth="1"/>
    <col min="5360" max="5360" width="13.28515625" style="2" customWidth="1"/>
    <col min="5361" max="5361" width="23.5703125" style="2" customWidth="1"/>
    <col min="5362" max="5602" width="58.28515625" style="2"/>
    <col min="5603" max="5603" width="8" style="2" customWidth="1"/>
    <col min="5604" max="5604" width="67" style="2" customWidth="1"/>
    <col min="5605" max="5605" width="13.85546875" style="2" customWidth="1"/>
    <col min="5606" max="5608" width="13.85546875" style="2" bestFit="1" customWidth="1"/>
    <col min="5609" max="5609" width="12.7109375" style="2" bestFit="1" customWidth="1"/>
    <col min="5610" max="5610" width="14.28515625" style="2" customWidth="1"/>
    <col min="5611" max="5611" width="15.28515625" style="2" bestFit="1" customWidth="1"/>
    <col min="5612" max="5612" width="12.7109375" style="2" bestFit="1" customWidth="1"/>
    <col min="5613" max="5613" width="15.42578125" style="2" bestFit="1" customWidth="1"/>
    <col min="5614" max="5614" width="17.7109375" style="2" bestFit="1" customWidth="1"/>
    <col min="5615" max="5615" width="7.7109375" style="2" bestFit="1" customWidth="1"/>
    <col min="5616" max="5616" width="13.28515625" style="2" customWidth="1"/>
    <col min="5617" max="5617" width="23.5703125" style="2" customWidth="1"/>
    <col min="5618" max="5858" width="58.28515625" style="2"/>
    <col min="5859" max="5859" width="8" style="2" customWidth="1"/>
    <col min="5860" max="5860" width="67" style="2" customWidth="1"/>
    <col min="5861" max="5861" width="13.85546875" style="2" customWidth="1"/>
    <col min="5862" max="5864" width="13.85546875" style="2" bestFit="1" customWidth="1"/>
    <col min="5865" max="5865" width="12.7109375" style="2" bestFit="1" customWidth="1"/>
    <col min="5866" max="5866" width="14.28515625" style="2" customWidth="1"/>
    <col min="5867" max="5867" width="15.28515625" style="2" bestFit="1" customWidth="1"/>
    <col min="5868" max="5868" width="12.7109375" style="2" bestFit="1" customWidth="1"/>
    <col min="5869" max="5869" width="15.42578125" style="2" bestFit="1" customWidth="1"/>
    <col min="5870" max="5870" width="17.7109375" style="2" bestFit="1" customWidth="1"/>
    <col min="5871" max="5871" width="7.7109375" style="2" bestFit="1" customWidth="1"/>
    <col min="5872" max="5872" width="13.28515625" style="2" customWidth="1"/>
    <col min="5873" max="5873" width="23.5703125" style="2" customWidth="1"/>
    <col min="5874" max="6114" width="58.28515625" style="2"/>
    <col min="6115" max="6115" width="8" style="2" customWidth="1"/>
    <col min="6116" max="6116" width="67" style="2" customWidth="1"/>
    <col min="6117" max="6117" width="13.85546875" style="2" customWidth="1"/>
    <col min="6118" max="6120" width="13.85546875" style="2" bestFit="1" customWidth="1"/>
    <col min="6121" max="6121" width="12.7109375" style="2" bestFit="1" customWidth="1"/>
    <col min="6122" max="6122" width="14.28515625" style="2" customWidth="1"/>
    <col min="6123" max="6123" width="15.28515625" style="2" bestFit="1" customWidth="1"/>
    <col min="6124" max="6124" width="12.7109375" style="2" bestFit="1" customWidth="1"/>
    <col min="6125" max="6125" width="15.42578125" style="2" bestFit="1" customWidth="1"/>
    <col min="6126" max="6126" width="17.7109375" style="2" bestFit="1" customWidth="1"/>
    <col min="6127" max="6127" width="7.7109375" style="2" bestFit="1" customWidth="1"/>
    <col min="6128" max="6128" width="13.28515625" style="2" customWidth="1"/>
    <col min="6129" max="6129" width="23.5703125" style="2" customWidth="1"/>
    <col min="6130" max="6370" width="58.28515625" style="2"/>
    <col min="6371" max="6371" width="8" style="2" customWidth="1"/>
    <col min="6372" max="6372" width="67" style="2" customWidth="1"/>
    <col min="6373" max="6373" width="13.85546875" style="2" customWidth="1"/>
    <col min="6374" max="6376" width="13.85546875" style="2" bestFit="1" customWidth="1"/>
    <col min="6377" max="6377" width="12.7109375" style="2" bestFit="1" customWidth="1"/>
    <col min="6378" max="6378" width="14.28515625" style="2" customWidth="1"/>
    <col min="6379" max="6379" width="15.28515625" style="2" bestFit="1" customWidth="1"/>
    <col min="6380" max="6380" width="12.7109375" style="2" bestFit="1" customWidth="1"/>
    <col min="6381" max="6381" width="15.42578125" style="2" bestFit="1" customWidth="1"/>
    <col min="6382" max="6382" width="17.7109375" style="2" bestFit="1" customWidth="1"/>
    <col min="6383" max="6383" width="7.7109375" style="2" bestFit="1" customWidth="1"/>
    <col min="6384" max="6384" width="13.28515625" style="2" customWidth="1"/>
    <col min="6385" max="6385" width="23.5703125" style="2" customWidth="1"/>
    <col min="6386" max="6626" width="58.28515625" style="2"/>
    <col min="6627" max="6627" width="8" style="2" customWidth="1"/>
    <col min="6628" max="6628" width="67" style="2" customWidth="1"/>
    <col min="6629" max="6629" width="13.85546875" style="2" customWidth="1"/>
    <col min="6630" max="6632" width="13.85546875" style="2" bestFit="1" customWidth="1"/>
    <col min="6633" max="6633" width="12.7109375" style="2" bestFit="1" customWidth="1"/>
    <col min="6634" max="6634" width="14.28515625" style="2" customWidth="1"/>
    <col min="6635" max="6635" width="15.28515625" style="2" bestFit="1" customWidth="1"/>
    <col min="6636" max="6636" width="12.7109375" style="2" bestFit="1" customWidth="1"/>
    <col min="6637" max="6637" width="15.42578125" style="2" bestFit="1" customWidth="1"/>
    <col min="6638" max="6638" width="17.7109375" style="2" bestFit="1" customWidth="1"/>
    <col min="6639" max="6639" width="7.7109375" style="2" bestFit="1" customWidth="1"/>
    <col min="6640" max="6640" width="13.28515625" style="2" customWidth="1"/>
    <col min="6641" max="6641" width="23.5703125" style="2" customWidth="1"/>
    <col min="6642" max="6882" width="58.28515625" style="2"/>
    <col min="6883" max="6883" width="8" style="2" customWidth="1"/>
    <col min="6884" max="6884" width="67" style="2" customWidth="1"/>
    <col min="6885" max="6885" width="13.85546875" style="2" customWidth="1"/>
    <col min="6886" max="6888" width="13.85546875" style="2" bestFit="1" customWidth="1"/>
    <col min="6889" max="6889" width="12.7109375" style="2" bestFit="1" customWidth="1"/>
    <col min="6890" max="6890" width="14.28515625" style="2" customWidth="1"/>
    <col min="6891" max="6891" width="15.28515625" style="2" bestFit="1" customWidth="1"/>
    <col min="6892" max="6892" width="12.7109375" style="2" bestFit="1" customWidth="1"/>
    <col min="6893" max="6893" width="15.42578125" style="2" bestFit="1" customWidth="1"/>
    <col min="6894" max="6894" width="17.7109375" style="2" bestFit="1" customWidth="1"/>
    <col min="6895" max="6895" width="7.7109375" style="2" bestFit="1" customWidth="1"/>
    <col min="6896" max="6896" width="13.28515625" style="2" customWidth="1"/>
    <col min="6897" max="6897" width="23.5703125" style="2" customWidth="1"/>
    <col min="6898" max="7138" width="58.28515625" style="2"/>
    <col min="7139" max="7139" width="8" style="2" customWidth="1"/>
    <col min="7140" max="7140" width="67" style="2" customWidth="1"/>
    <col min="7141" max="7141" width="13.85546875" style="2" customWidth="1"/>
    <col min="7142" max="7144" width="13.85546875" style="2" bestFit="1" customWidth="1"/>
    <col min="7145" max="7145" width="12.7109375" style="2" bestFit="1" customWidth="1"/>
    <col min="7146" max="7146" width="14.28515625" style="2" customWidth="1"/>
    <col min="7147" max="7147" width="15.28515625" style="2" bestFit="1" customWidth="1"/>
    <col min="7148" max="7148" width="12.7109375" style="2" bestFit="1" customWidth="1"/>
    <col min="7149" max="7149" width="15.42578125" style="2" bestFit="1" customWidth="1"/>
    <col min="7150" max="7150" width="17.7109375" style="2" bestFit="1" customWidth="1"/>
    <col min="7151" max="7151" width="7.7109375" style="2" bestFit="1" customWidth="1"/>
    <col min="7152" max="7152" width="13.28515625" style="2" customWidth="1"/>
    <col min="7153" max="7153" width="23.5703125" style="2" customWidth="1"/>
    <col min="7154" max="7394" width="58.28515625" style="2"/>
    <col min="7395" max="7395" width="8" style="2" customWidth="1"/>
    <col min="7396" max="7396" width="67" style="2" customWidth="1"/>
    <col min="7397" max="7397" width="13.85546875" style="2" customWidth="1"/>
    <col min="7398" max="7400" width="13.85546875" style="2" bestFit="1" customWidth="1"/>
    <col min="7401" max="7401" width="12.7109375" style="2" bestFit="1" customWidth="1"/>
    <col min="7402" max="7402" width="14.28515625" style="2" customWidth="1"/>
    <col min="7403" max="7403" width="15.28515625" style="2" bestFit="1" customWidth="1"/>
    <col min="7404" max="7404" width="12.7109375" style="2" bestFit="1" customWidth="1"/>
    <col min="7405" max="7405" width="15.42578125" style="2" bestFit="1" customWidth="1"/>
    <col min="7406" max="7406" width="17.7109375" style="2" bestFit="1" customWidth="1"/>
    <col min="7407" max="7407" width="7.7109375" style="2" bestFit="1" customWidth="1"/>
    <col min="7408" max="7408" width="13.28515625" style="2" customWidth="1"/>
    <col min="7409" max="7409" width="23.5703125" style="2" customWidth="1"/>
    <col min="7410" max="7650" width="58.28515625" style="2"/>
    <col min="7651" max="7651" width="8" style="2" customWidth="1"/>
    <col min="7652" max="7652" width="67" style="2" customWidth="1"/>
    <col min="7653" max="7653" width="13.85546875" style="2" customWidth="1"/>
    <col min="7654" max="7656" width="13.85546875" style="2" bestFit="1" customWidth="1"/>
    <col min="7657" max="7657" width="12.7109375" style="2" bestFit="1" customWidth="1"/>
    <col min="7658" max="7658" width="14.28515625" style="2" customWidth="1"/>
    <col min="7659" max="7659" width="15.28515625" style="2" bestFit="1" customWidth="1"/>
    <col min="7660" max="7660" width="12.7109375" style="2" bestFit="1" customWidth="1"/>
    <col min="7661" max="7661" width="15.42578125" style="2" bestFit="1" customWidth="1"/>
    <col min="7662" max="7662" width="17.7109375" style="2" bestFit="1" customWidth="1"/>
    <col min="7663" max="7663" width="7.7109375" style="2" bestFit="1" customWidth="1"/>
    <col min="7664" max="7664" width="13.28515625" style="2" customWidth="1"/>
    <col min="7665" max="7665" width="23.5703125" style="2" customWidth="1"/>
    <col min="7666" max="7906" width="58.28515625" style="2"/>
    <col min="7907" max="7907" width="8" style="2" customWidth="1"/>
    <col min="7908" max="7908" width="67" style="2" customWidth="1"/>
    <col min="7909" max="7909" width="13.85546875" style="2" customWidth="1"/>
    <col min="7910" max="7912" width="13.85546875" style="2" bestFit="1" customWidth="1"/>
    <col min="7913" max="7913" width="12.7109375" style="2" bestFit="1" customWidth="1"/>
    <col min="7914" max="7914" width="14.28515625" style="2" customWidth="1"/>
    <col min="7915" max="7915" width="15.28515625" style="2" bestFit="1" customWidth="1"/>
    <col min="7916" max="7916" width="12.7109375" style="2" bestFit="1" customWidth="1"/>
    <col min="7917" max="7917" width="15.42578125" style="2" bestFit="1" customWidth="1"/>
    <col min="7918" max="7918" width="17.7109375" style="2" bestFit="1" customWidth="1"/>
    <col min="7919" max="7919" width="7.7109375" style="2" bestFit="1" customWidth="1"/>
    <col min="7920" max="7920" width="13.28515625" style="2" customWidth="1"/>
    <col min="7921" max="7921" width="23.5703125" style="2" customWidth="1"/>
    <col min="7922" max="8162" width="58.28515625" style="2"/>
    <col min="8163" max="8163" width="8" style="2" customWidth="1"/>
    <col min="8164" max="8164" width="67" style="2" customWidth="1"/>
    <col min="8165" max="8165" width="13.85546875" style="2" customWidth="1"/>
    <col min="8166" max="8168" width="13.85546875" style="2" bestFit="1" customWidth="1"/>
    <col min="8169" max="8169" width="12.7109375" style="2" bestFit="1" customWidth="1"/>
    <col min="8170" max="8170" width="14.28515625" style="2" customWidth="1"/>
    <col min="8171" max="8171" width="15.28515625" style="2" bestFit="1" customWidth="1"/>
    <col min="8172" max="8172" width="12.7109375" style="2" bestFit="1" customWidth="1"/>
    <col min="8173" max="8173" width="15.42578125" style="2" bestFit="1" customWidth="1"/>
    <col min="8174" max="8174" width="17.7109375" style="2" bestFit="1" customWidth="1"/>
    <col min="8175" max="8175" width="7.7109375" style="2" bestFit="1" customWidth="1"/>
    <col min="8176" max="8176" width="13.28515625" style="2" customWidth="1"/>
    <col min="8177" max="8177" width="23.5703125" style="2" customWidth="1"/>
    <col min="8178" max="8418" width="58.28515625" style="2"/>
    <col min="8419" max="8419" width="8" style="2" customWidth="1"/>
    <col min="8420" max="8420" width="67" style="2" customWidth="1"/>
    <col min="8421" max="8421" width="13.85546875" style="2" customWidth="1"/>
    <col min="8422" max="8424" width="13.85546875" style="2" bestFit="1" customWidth="1"/>
    <col min="8425" max="8425" width="12.7109375" style="2" bestFit="1" customWidth="1"/>
    <col min="8426" max="8426" width="14.28515625" style="2" customWidth="1"/>
    <col min="8427" max="8427" width="15.28515625" style="2" bestFit="1" customWidth="1"/>
    <col min="8428" max="8428" width="12.7109375" style="2" bestFit="1" customWidth="1"/>
    <col min="8429" max="8429" width="15.42578125" style="2" bestFit="1" customWidth="1"/>
    <col min="8430" max="8430" width="17.7109375" style="2" bestFit="1" customWidth="1"/>
    <col min="8431" max="8431" width="7.7109375" style="2" bestFit="1" customWidth="1"/>
    <col min="8432" max="8432" width="13.28515625" style="2" customWidth="1"/>
    <col min="8433" max="8433" width="23.5703125" style="2" customWidth="1"/>
    <col min="8434" max="8674" width="58.28515625" style="2"/>
    <col min="8675" max="8675" width="8" style="2" customWidth="1"/>
    <col min="8676" max="8676" width="67" style="2" customWidth="1"/>
    <col min="8677" max="8677" width="13.85546875" style="2" customWidth="1"/>
    <col min="8678" max="8680" width="13.85546875" style="2" bestFit="1" customWidth="1"/>
    <col min="8681" max="8681" width="12.7109375" style="2" bestFit="1" customWidth="1"/>
    <col min="8682" max="8682" width="14.28515625" style="2" customWidth="1"/>
    <col min="8683" max="8683" width="15.28515625" style="2" bestFit="1" customWidth="1"/>
    <col min="8684" max="8684" width="12.7109375" style="2" bestFit="1" customWidth="1"/>
    <col min="8685" max="8685" width="15.42578125" style="2" bestFit="1" customWidth="1"/>
    <col min="8686" max="8686" width="17.7109375" style="2" bestFit="1" customWidth="1"/>
    <col min="8687" max="8687" width="7.7109375" style="2" bestFit="1" customWidth="1"/>
    <col min="8688" max="8688" width="13.28515625" style="2" customWidth="1"/>
    <col min="8689" max="8689" width="23.5703125" style="2" customWidth="1"/>
    <col min="8690" max="8930" width="58.28515625" style="2"/>
    <col min="8931" max="8931" width="8" style="2" customWidth="1"/>
    <col min="8932" max="8932" width="67" style="2" customWidth="1"/>
    <col min="8933" max="8933" width="13.85546875" style="2" customWidth="1"/>
    <col min="8934" max="8936" width="13.85546875" style="2" bestFit="1" customWidth="1"/>
    <col min="8937" max="8937" width="12.7109375" style="2" bestFit="1" customWidth="1"/>
    <col min="8938" max="8938" width="14.28515625" style="2" customWidth="1"/>
    <col min="8939" max="8939" width="15.28515625" style="2" bestFit="1" customWidth="1"/>
    <col min="8940" max="8940" width="12.7109375" style="2" bestFit="1" customWidth="1"/>
    <col min="8941" max="8941" width="15.42578125" style="2" bestFit="1" customWidth="1"/>
    <col min="8942" max="8942" width="17.7109375" style="2" bestFit="1" customWidth="1"/>
    <col min="8943" max="8943" width="7.7109375" style="2" bestFit="1" customWidth="1"/>
    <col min="8944" max="8944" width="13.28515625" style="2" customWidth="1"/>
    <col min="8945" max="8945" width="23.5703125" style="2" customWidth="1"/>
    <col min="8946" max="9186" width="58.28515625" style="2"/>
    <col min="9187" max="9187" width="8" style="2" customWidth="1"/>
    <col min="9188" max="9188" width="67" style="2" customWidth="1"/>
    <col min="9189" max="9189" width="13.85546875" style="2" customWidth="1"/>
    <col min="9190" max="9192" width="13.85546875" style="2" bestFit="1" customWidth="1"/>
    <col min="9193" max="9193" width="12.7109375" style="2" bestFit="1" customWidth="1"/>
    <col min="9194" max="9194" width="14.28515625" style="2" customWidth="1"/>
    <col min="9195" max="9195" width="15.28515625" style="2" bestFit="1" customWidth="1"/>
    <col min="9196" max="9196" width="12.7109375" style="2" bestFit="1" customWidth="1"/>
    <col min="9197" max="9197" width="15.42578125" style="2" bestFit="1" customWidth="1"/>
    <col min="9198" max="9198" width="17.7109375" style="2" bestFit="1" customWidth="1"/>
    <col min="9199" max="9199" width="7.7109375" style="2" bestFit="1" customWidth="1"/>
    <col min="9200" max="9200" width="13.28515625" style="2" customWidth="1"/>
    <col min="9201" max="9201" width="23.5703125" style="2" customWidth="1"/>
    <col min="9202" max="9442" width="58.28515625" style="2"/>
    <col min="9443" max="9443" width="8" style="2" customWidth="1"/>
    <col min="9444" max="9444" width="67" style="2" customWidth="1"/>
    <col min="9445" max="9445" width="13.85546875" style="2" customWidth="1"/>
    <col min="9446" max="9448" width="13.85546875" style="2" bestFit="1" customWidth="1"/>
    <col min="9449" max="9449" width="12.7109375" style="2" bestFit="1" customWidth="1"/>
    <col min="9450" max="9450" width="14.28515625" style="2" customWidth="1"/>
    <col min="9451" max="9451" width="15.28515625" style="2" bestFit="1" customWidth="1"/>
    <col min="9452" max="9452" width="12.7109375" style="2" bestFit="1" customWidth="1"/>
    <col min="9453" max="9453" width="15.42578125" style="2" bestFit="1" customWidth="1"/>
    <col min="9454" max="9454" width="17.7109375" style="2" bestFit="1" customWidth="1"/>
    <col min="9455" max="9455" width="7.7109375" style="2" bestFit="1" customWidth="1"/>
    <col min="9456" max="9456" width="13.28515625" style="2" customWidth="1"/>
    <col min="9457" max="9457" width="23.5703125" style="2" customWidth="1"/>
    <col min="9458" max="9698" width="58.28515625" style="2"/>
    <col min="9699" max="9699" width="8" style="2" customWidth="1"/>
    <col min="9700" max="9700" width="67" style="2" customWidth="1"/>
    <col min="9701" max="9701" width="13.85546875" style="2" customWidth="1"/>
    <col min="9702" max="9704" width="13.85546875" style="2" bestFit="1" customWidth="1"/>
    <col min="9705" max="9705" width="12.7109375" style="2" bestFit="1" customWidth="1"/>
    <col min="9706" max="9706" width="14.28515625" style="2" customWidth="1"/>
    <col min="9707" max="9707" width="15.28515625" style="2" bestFit="1" customWidth="1"/>
    <col min="9708" max="9708" width="12.7109375" style="2" bestFit="1" customWidth="1"/>
    <col min="9709" max="9709" width="15.42578125" style="2" bestFit="1" customWidth="1"/>
    <col min="9710" max="9710" width="17.7109375" style="2" bestFit="1" customWidth="1"/>
    <col min="9711" max="9711" width="7.7109375" style="2" bestFit="1" customWidth="1"/>
    <col min="9712" max="9712" width="13.28515625" style="2" customWidth="1"/>
    <col min="9713" max="9713" width="23.5703125" style="2" customWidth="1"/>
    <col min="9714" max="9954" width="58.28515625" style="2"/>
    <col min="9955" max="9955" width="8" style="2" customWidth="1"/>
    <col min="9956" max="9956" width="67" style="2" customWidth="1"/>
    <col min="9957" max="9957" width="13.85546875" style="2" customWidth="1"/>
    <col min="9958" max="9960" width="13.85546875" style="2" bestFit="1" customWidth="1"/>
    <col min="9961" max="9961" width="12.7109375" style="2" bestFit="1" customWidth="1"/>
    <col min="9962" max="9962" width="14.28515625" style="2" customWidth="1"/>
    <col min="9963" max="9963" width="15.28515625" style="2" bestFit="1" customWidth="1"/>
    <col min="9964" max="9964" width="12.7109375" style="2" bestFit="1" customWidth="1"/>
    <col min="9965" max="9965" width="15.42578125" style="2" bestFit="1" customWidth="1"/>
    <col min="9966" max="9966" width="17.7109375" style="2" bestFit="1" customWidth="1"/>
    <col min="9967" max="9967" width="7.7109375" style="2" bestFit="1" customWidth="1"/>
    <col min="9968" max="9968" width="13.28515625" style="2" customWidth="1"/>
    <col min="9969" max="9969" width="23.5703125" style="2" customWidth="1"/>
    <col min="9970" max="10210" width="58.28515625" style="2"/>
    <col min="10211" max="10211" width="8" style="2" customWidth="1"/>
    <col min="10212" max="10212" width="67" style="2" customWidth="1"/>
    <col min="10213" max="10213" width="13.85546875" style="2" customWidth="1"/>
    <col min="10214" max="10216" width="13.85546875" style="2" bestFit="1" customWidth="1"/>
    <col min="10217" max="10217" width="12.7109375" style="2" bestFit="1" customWidth="1"/>
    <col min="10218" max="10218" width="14.28515625" style="2" customWidth="1"/>
    <col min="10219" max="10219" width="15.28515625" style="2" bestFit="1" customWidth="1"/>
    <col min="10220" max="10220" width="12.7109375" style="2" bestFit="1" customWidth="1"/>
    <col min="10221" max="10221" width="15.42578125" style="2" bestFit="1" customWidth="1"/>
    <col min="10222" max="10222" width="17.7109375" style="2" bestFit="1" customWidth="1"/>
    <col min="10223" max="10223" width="7.7109375" style="2" bestFit="1" customWidth="1"/>
    <col min="10224" max="10224" width="13.28515625" style="2" customWidth="1"/>
    <col min="10225" max="10225" width="23.5703125" style="2" customWidth="1"/>
    <col min="10226" max="10466" width="58.28515625" style="2"/>
    <col min="10467" max="10467" width="8" style="2" customWidth="1"/>
    <col min="10468" max="10468" width="67" style="2" customWidth="1"/>
    <col min="10469" max="10469" width="13.85546875" style="2" customWidth="1"/>
    <col min="10470" max="10472" width="13.85546875" style="2" bestFit="1" customWidth="1"/>
    <col min="10473" max="10473" width="12.7109375" style="2" bestFit="1" customWidth="1"/>
    <col min="10474" max="10474" width="14.28515625" style="2" customWidth="1"/>
    <col min="10475" max="10475" width="15.28515625" style="2" bestFit="1" customWidth="1"/>
    <col min="10476" max="10476" width="12.7109375" style="2" bestFit="1" customWidth="1"/>
    <col min="10477" max="10477" width="15.42578125" style="2" bestFit="1" customWidth="1"/>
    <col min="10478" max="10478" width="17.7109375" style="2" bestFit="1" customWidth="1"/>
    <col min="10479" max="10479" width="7.7109375" style="2" bestFit="1" customWidth="1"/>
    <col min="10480" max="10480" width="13.28515625" style="2" customWidth="1"/>
    <col min="10481" max="10481" width="23.5703125" style="2" customWidth="1"/>
    <col min="10482" max="10722" width="58.28515625" style="2"/>
    <col min="10723" max="10723" width="8" style="2" customWidth="1"/>
    <col min="10724" max="10724" width="67" style="2" customWidth="1"/>
    <col min="10725" max="10725" width="13.85546875" style="2" customWidth="1"/>
    <col min="10726" max="10728" width="13.85546875" style="2" bestFit="1" customWidth="1"/>
    <col min="10729" max="10729" width="12.7109375" style="2" bestFit="1" customWidth="1"/>
    <col min="10730" max="10730" width="14.28515625" style="2" customWidth="1"/>
    <col min="10731" max="10731" width="15.28515625" style="2" bestFit="1" customWidth="1"/>
    <col min="10732" max="10732" width="12.7109375" style="2" bestFit="1" customWidth="1"/>
    <col min="10733" max="10733" width="15.42578125" style="2" bestFit="1" customWidth="1"/>
    <col min="10734" max="10734" width="17.7109375" style="2" bestFit="1" customWidth="1"/>
    <col min="10735" max="10735" width="7.7109375" style="2" bestFit="1" customWidth="1"/>
    <col min="10736" max="10736" width="13.28515625" style="2" customWidth="1"/>
    <col min="10737" max="10737" width="23.5703125" style="2" customWidth="1"/>
    <col min="10738" max="10978" width="58.28515625" style="2"/>
    <col min="10979" max="10979" width="8" style="2" customWidth="1"/>
    <col min="10980" max="10980" width="67" style="2" customWidth="1"/>
    <col min="10981" max="10981" width="13.85546875" style="2" customWidth="1"/>
    <col min="10982" max="10984" width="13.85546875" style="2" bestFit="1" customWidth="1"/>
    <col min="10985" max="10985" width="12.7109375" style="2" bestFit="1" customWidth="1"/>
    <col min="10986" max="10986" width="14.28515625" style="2" customWidth="1"/>
    <col min="10987" max="10987" width="15.28515625" style="2" bestFit="1" customWidth="1"/>
    <col min="10988" max="10988" width="12.7109375" style="2" bestFit="1" customWidth="1"/>
    <col min="10989" max="10989" width="15.42578125" style="2" bestFit="1" customWidth="1"/>
    <col min="10990" max="10990" width="17.7109375" style="2" bestFit="1" customWidth="1"/>
    <col min="10991" max="10991" width="7.7109375" style="2" bestFit="1" customWidth="1"/>
    <col min="10992" max="10992" width="13.28515625" style="2" customWidth="1"/>
    <col min="10993" max="10993" width="23.5703125" style="2" customWidth="1"/>
    <col min="10994" max="11234" width="58.28515625" style="2"/>
    <col min="11235" max="11235" width="8" style="2" customWidth="1"/>
    <col min="11236" max="11236" width="67" style="2" customWidth="1"/>
    <col min="11237" max="11237" width="13.85546875" style="2" customWidth="1"/>
    <col min="11238" max="11240" width="13.85546875" style="2" bestFit="1" customWidth="1"/>
    <col min="11241" max="11241" width="12.7109375" style="2" bestFit="1" customWidth="1"/>
    <col min="11242" max="11242" width="14.28515625" style="2" customWidth="1"/>
    <col min="11243" max="11243" width="15.28515625" style="2" bestFit="1" customWidth="1"/>
    <col min="11244" max="11244" width="12.7109375" style="2" bestFit="1" customWidth="1"/>
    <col min="11245" max="11245" width="15.42578125" style="2" bestFit="1" customWidth="1"/>
    <col min="11246" max="11246" width="17.7109375" style="2" bestFit="1" customWidth="1"/>
    <col min="11247" max="11247" width="7.7109375" style="2" bestFit="1" customWidth="1"/>
    <col min="11248" max="11248" width="13.28515625" style="2" customWidth="1"/>
    <col min="11249" max="11249" width="23.5703125" style="2" customWidth="1"/>
    <col min="11250" max="11490" width="58.28515625" style="2"/>
    <col min="11491" max="11491" width="8" style="2" customWidth="1"/>
    <col min="11492" max="11492" width="67" style="2" customWidth="1"/>
    <col min="11493" max="11493" width="13.85546875" style="2" customWidth="1"/>
    <col min="11494" max="11496" width="13.85546875" style="2" bestFit="1" customWidth="1"/>
    <col min="11497" max="11497" width="12.7109375" style="2" bestFit="1" customWidth="1"/>
    <col min="11498" max="11498" width="14.28515625" style="2" customWidth="1"/>
    <col min="11499" max="11499" width="15.28515625" style="2" bestFit="1" customWidth="1"/>
    <col min="11500" max="11500" width="12.7109375" style="2" bestFit="1" customWidth="1"/>
    <col min="11501" max="11501" width="15.42578125" style="2" bestFit="1" customWidth="1"/>
    <col min="11502" max="11502" width="17.7109375" style="2" bestFit="1" customWidth="1"/>
    <col min="11503" max="11503" width="7.7109375" style="2" bestFit="1" customWidth="1"/>
    <col min="11504" max="11504" width="13.28515625" style="2" customWidth="1"/>
    <col min="11505" max="11505" width="23.5703125" style="2" customWidth="1"/>
    <col min="11506" max="11746" width="58.28515625" style="2"/>
    <col min="11747" max="11747" width="8" style="2" customWidth="1"/>
    <col min="11748" max="11748" width="67" style="2" customWidth="1"/>
    <col min="11749" max="11749" width="13.85546875" style="2" customWidth="1"/>
    <col min="11750" max="11752" width="13.85546875" style="2" bestFit="1" customWidth="1"/>
    <col min="11753" max="11753" width="12.7109375" style="2" bestFit="1" customWidth="1"/>
    <col min="11754" max="11754" width="14.28515625" style="2" customWidth="1"/>
    <col min="11755" max="11755" width="15.28515625" style="2" bestFit="1" customWidth="1"/>
    <col min="11756" max="11756" width="12.7109375" style="2" bestFit="1" customWidth="1"/>
    <col min="11757" max="11757" width="15.42578125" style="2" bestFit="1" customWidth="1"/>
    <col min="11758" max="11758" width="17.7109375" style="2" bestFit="1" customWidth="1"/>
    <col min="11759" max="11759" width="7.7109375" style="2" bestFit="1" customWidth="1"/>
    <col min="11760" max="11760" width="13.28515625" style="2" customWidth="1"/>
    <col min="11761" max="11761" width="23.5703125" style="2" customWidth="1"/>
    <col min="11762" max="12002" width="58.28515625" style="2"/>
    <col min="12003" max="12003" width="8" style="2" customWidth="1"/>
    <col min="12004" max="12004" width="67" style="2" customWidth="1"/>
    <col min="12005" max="12005" width="13.85546875" style="2" customWidth="1"/>
    <col min="12006" max="12008" width="13.85546875" style="2" bestFit="1" customWidth="1"/>
    <col min="12009" max="12009" width="12.7109375" style="2" bestFit="1" customWidth="1"/>
    <col min="12010" max="12010" width="14.28515625" style="2" customWidth="1"/>
    <col min="12011" max="12011" width="15.28515625" style="2" bestFit="1" customWidth="1"/>
    <col min="12012" max="12012" width="12.7109375" style="2" bestFit="1" customWidth="1"/>
    <col min="12013" max="12013" width="15.42578125" style="2" bestFit="1" customWidth="1"/>
    <col min="12014" max="12014" width="17.7109375" style="2" bestFit="1" customWidth="1"/>
    <col min="12015" max="12015" width="7.7109375" style="2" bestFit="1" customWidth="1"/>
    <col min="12016" max="12016" width="13.28515625" style="2" customWidth="1"/>
    <col min="12017" max="12017" width="23.5703125" style="2" customWidth="1"/>
    <col min="12018" max="12258" width="58.28515625" style="2"/>
    <col min="12259" max="12259" width="8" style="2" customWidth="1"/>
    <col min="12260" max="12260" width="67" style="2" customWidth="1"/>
    <col min="12261" max="12261" width="13.85546875" style="2" customWidth="1"/>
    <col min="12262" max="12264" width="13.85546875" style="2" bestFit="1" customWidth="1"/>
    <col min="12265" max="12265" width="12.7109375" style="2" bestFit="1" customWidth="1"/>
    <col min="12266" max="12266" width="14.28515625" style="2" customWidth="1"/>
    <col min="12267" max="12267" width="15.28515625" style="2" bestFit="1" customWidth="1"/>
    <col min="12268" max="12268" width="12.7109375" style="2" bestFit="1" customWidth="1"/>
    <col min="12269" max="12269" width="15.42578125" style="2" bestFit="1" customWidth="1"/>
    <col min="12270" max="12270" width="17.7109375" style="2" bestFit="1" customWidth="1"/>
    <col min="12271" max="12271" width="7.7109375" style="2" bestFit="1" customWidth="1"/>
    <col min="12272" max="12272" width="13.28515625" style="2" customWidth="1"/>
    <col min="12273" max="12273" width="23.5703125" style="2" customWidth="1"/>
    <col min="12274" max="12514" width="58.28515625" style="2"/>
    <col min="12515" max="12515" width="8" style="2" customWidth="1"/>
    <col min="12516" max="12516" width="67" style="2" customWidth="1"/>
    <col min="12517" max="12517" width="13.85546875" style="2" customWidth="1"/>
    <col min="12518" max="12520" width="13.85546875" style="2" bestFit="1" customWidth="1"/>
    <col min="12521" max="12521" width="12.7109375" style="2" bestFit="1" customWidth="1"/>
    <col min="12522" max="12522" width="14.28515625" style="2" customWidth="1"/>
    <col min="12523" max="12523" width="15.28515625" style="2" bestFit="1" customWidth="1"/>
    <col min="12524" max="12524" width="12.7109375" style="2" bestFit="1" customWidth="1"/>
    <col min="12525" max="12525" width="15.42578125" style="2" bestFit="1" customWidth="1"/>
    <col min="12526" max="12526" width="17.7109375" style="2" bestFit="1" customWidth="1"/>
    <col min="12527" max="12527" width="7.7109375" style="2" bestFit="1" customWidth="1"/>
    <col min="12528" max="12528" width="13.28515625" style="2" customWidth="1"/>
    <col min="12529" max="12529" width="23.5703125" style="2" customWidth="1"/>
    <col min="12530" max="12770" width="58.28515625" style="2"/>
    <col min="12771" max="12771" width="8" style="2" customWidth="1"/>
    <col min="12772" max="12772" width="67" style="2" customWidth="1"/>
    <col min="12773" max="12773" width="13.85546875" style="2" customWidth="1"/>
    <col min="12774" max="12776" width="13.85546875" style="2" bestFit="1" customWidth="1"/>
    <col min="12777" max="12777" width="12.7109375" style="2" bestFit="1" customWidth="1"/>
    <col min="12778" max="12778" width="14.28515625" style="2" customWidth="1"/>
    <col min="12779" max="12779" width="15.28515625" style="2" bestFit="1" customWidth="1"/>
    <col min="12780" max="12780" width="12.7109375" style="2" bestFit="1" customWidth="1"/>
    <col min="12781" max="12781" width="15.42578125" style="2" bestFit="1" customWidth="1"/>
    <col min="12782" max="12782" width="17.7109375" style="2" bestFit="1" customWidth="1"/>
    <col min="12783" max="12783" width="7.7109375" style="2" bestFit="1" customWidth="1"/>
    <col min="12784" max="12784" width="13.28515625" style="2" customWidth="1"/>
    <col min="12785" max="12785" width="23.5703125" style="2" customWidth="1"/>
    <col min="12786" max="13026" width="58.28515625" style="2"/>
    <col min="13027" max="13027" width="8" style="2" customWidth="1"/>
    <col min="13028" max="13028" width="67" style="2" customWidth="1"/>
    <col min="13029" max="13029" width="13.85546875" style="2" customWidth="1"/>
    <col min="13030" max="13032" width="13.85546875" style="2" bestFit="1" customWidth="1"/>
    <col min="13033" max="13033" width="12.7109375" style="2" bestFit="1" customWidth="1"/>
    <col min="13034" max="13034" width="14.28515625" style="2" customWidth="1"/>
    <col min="13035" max="13035" width="15.28515625" style="2" bestFit="1" customWidth="1"/>
    <col min="13036" max="13036" width="12.7109375" style="2" bestFit="1" customWidth="1"/>
    <col min="13037" max="13037" width="15.42578125" style="2" bestFit="1" customWidth="1"/>
    <col min="13038" max="13038" width="17.7109375" style="2" bestFit="1" customWidth="1"/>
    <col min="13039" max="13039" width="7.7109375" style="2" bestFit="1" customWidth="1"/>
    <col min="13040" max="13040" width="13.28515625" style="2" customWidth="1"/>
    <col min="13041" max="13041" width="23.5703125" style="2" customWidth="1"/>
    <col min="13042" max="13282" width="58.28515625" style="2"/>
    <col min="13283" max="13283" width="8" style="2" customWidth="1"/>
    <col min="13284" max="13284" width="67" style="2" customWidth="1"/>
    <col min="13285" max="13285" width="13.85546875" style="2" customWidth="1"/>
    <col min="13286" max="13288" width="13.85546875" style="2" bestFit="1" customWidth="1"/>
    <col min="13289" max="13289" width="12.7109375" style="2" bestFit="1" customWidth="1"/>
    <col min="13290" max="13290" width="14.28515625" style="2" customWidth="1"/>
    <col min="13291" max="13291" width="15.28515625" style="2" bestFit="1" customWidth="1"/>
    <col min="13292" max="13292" width="12.7109375" style="2" bestFit="1" customWidth="1"/>
    <col min="13293" max="13293" width="15.42578125" style="2" bestFit="1" customWidth="1"/>
    <col min="13294" max="13294" width="17.7109375" style="2" bestFit="1" customWidth="1"/>
    <col min="13295" max="13295" width="7.7109375" style="2" bestFit="1" customWidth="1"/>
    <col min="13296" max="13296" width="13.28515625" style="2" customWidth="1"/>
    <col min="13297" max="13297" width="23.5703125" style="2" customWidth="1"/>
    <col min="13298" max="13538" width="58.28515625" style="2"/>
    <col min="13539" max="13539" width="8" style="2" customWidth="1"/>
    <col min="13540" max="13540" width="67" style="2" customWidth="1"/>
    <col min="13541" max="13541" width="13.85546875" style="2" customWidth="1"/>
    <col min="13542" max="13544" width="13.85546875" style="2" bestFit="1" customWidth="1"/>
    <col min="13545" max="13545" width="12.7109375" style="2" bestFit="1" customWidth="1"/>
    <col min="13546" max="13546" width="14.28515625" style="2" customWidth="1"/>
    <col min="13547" max="13547" width="15.28515625" style="2" bestFit="1" customWidth="1"/>
    <col min="13548" max="13548" width="12.7109375" style="2" bestFit="1" customWidth="1"/>
    <col min="13549" max="13549" width="15.42578125" style="2" bestFit="1" customWidth="1"/>
    <col min="13550" max="13550" width="17.7109375" style="2" bestFit="1" customWidth="1"/>
    <col min="13551" max="13551" width="7.7109375" style="2" bestFit="1" customWidth="1"/>
    <col min="13552" max="13552" width="13.28515625" style="2" customWidth="1"/>
    <col min="13553" max="13553" width="23.5703125" style="2" customWidth="1"/>
    <col min="13554" max="13794" width="58.28515625" style="2"/>
    <col min="13795" max="13795" width="8" style="2" customWidth="1"/>
    <col min="13796" max="13796" width="67" style="2" customWidth="1"/>
    <col min="13797" max="13797" width="13.85546875" style="2" customWidth="1"/>
    <col min="13798" max="13800" width="13.85546875" style="2" bestFit="1" customWidth="1"/>
    <col min="13801" max="13801" width="12.7109375" style="2" bestFit="1" customWidth="1"/>
    <col min="13802" max="13802" width="14.28515625" style="2" customWidth="1"/>
    <col min="13803" max="13803" width="15.28515625" style="2" bestFit="1" customWidth="1"/>
    <col min="13804" max="13804" width="12.7109375" style="2" bestFit="1" customWidth="1"/>
    <col min="13805" max="13805" width="15.42578125" style="2" bestFit="1" customWidth="1"/>
    <col min="13806" max="13806" width="17.7109375" style="2" bestFit="1" customWidth="1"/>
    <col min="13807" max="13807" width="7.7109375" style="2" bestFit="1" customWidth="1"/>
    <col min="13808" max="13808" width="13.28515625" style="2" customWidth="1"/>
    <col min="13809" max="13809" width="23.5703125" style="2" customWidth="1"/>
    <col min="13810" max="14050" width="58.28515625" style="2"/>
    <col min="14051" max="14051" width="8" style="2" customWidth="1"/>
    <col min="14052" max="14052" width="67" style="2" customWidth="1"/>
    <col min="14053" max="14053" width="13.85546875" style="2" customWidth="1"/>
    <col min="14054" max="14056" width="13.85546875" style="2" bestFit="1" customWidth="1"/>
    <col min="14057" max="14057" width="12.7109375" style="2" bestFit="1" customWidth="1"/>
    <col min="14058" max="14058" width="14.28515625" style="2" customWidth="1"/>
    <col min="14059" max="14059" width="15.28515625" style="2" bestFit="1" customWidth="1"/>
    <col min="14060" max="14060" width="12.7109375" style="2" bestFit="1" customWidth="1"/>
    <col min="14061" max="14061" width="15.42578125" style="2" bestFit="1" customWidth="1"/>
    <col min="14062" max="14062" width="17.7109375" style="2" bestFit="1" customWidth="1"/>
    <col min="14063" max="14063" width="7.7109375" style="2" bestFit="1" customWidth="1"/>
    <col min="14064" max="14064" width="13.28515625" style="2" customWidth="1"/>
    <col min="14065" max="14065" width="23.5703125" style="2" customWidth="1"/>
    <col min="14066" max="14306" width="58.28515625" style="2"/>
    <col min="14307" max="14307" width="8" style="2" customWidth="1"/>
    <col min="14308" max="14308" width="67" style="2" customWidth="1"/>
    <col min="14309" max="14309" width="13.85546875" style="2" customWidth="1"/>
    <col min="14310" max="14312" width="13.85546875" style="2" bestFit="1" customWidth="1"/>
    <col min="14313" max="14313" width="12.7109375" style="2" bestFit="1" customWidth="1"/>
    <col min="14314" max="14314" width="14.28515625" style="2" customWidth="1"/>
    <col min="14315" max="14315" width="15.28515625" style="2" bestFit="1" customWidth="1"/>
    <col min="14316" max="14316" width="12.7109375" style="2" bestFit="1" customWidth="1"/>
    <col min="14317" max="14317" width="15.42578125" style="2" bestFit="1" customWidth="1"/>
    <col min="14318" max="14318" width="17.7109375" style="2" bestFit="1" customWidth="1"/>
    <col min="14319" max="14319" width="7.7109375" style="2" bestFit="1" customWidth="1"/>
    <col min="14320" max="14320" width="13.28515625" style="2" customWidth="1"/>
    <col min="14321" max="14321" width="23.5703125" style="2" customWidth="1"/>
    <col min="14322" max="14562" width="58.28515625" style="2"/>
    <col min="14563" max="14563" width="8" style="2" customWidth="1"/>
    <col min="14564" max="14564" width="67" style="2" customWidth="1"/>
    <col min="14565" max="14565" width="13.85546875" style="2" customWidth="1"/>
    <col min="14566" max="14568" width="13.85546875" style="2" bestFit="1" customWidth="1"/>
    <col min="14569" max="14569" width="12.7109375" style="2" bestFit="1" customWidth="1"/>
    <col min="14570" max="14570" width="14.28515625" style="2" customWidth="1"/>
    <col min="14571" max="14571" width="15.28515625" style="2" bestFit="1" customWidth="1"/>
    <col min="14572" max="14572" width="12.7109375" style="2" bestFit="1" customWidth="1"/>
    <col min="14573" max="14573" width="15.42578125" style="2" bestFit="1" customWidth="1"/>
    <col min="14574" max="14574" width="17.7109375" style="2" bestFit="1" customWidth="1"/>
    <col min="14575" max="14575" width="7.7109375" style="2" bestFit="1" customWidth="1"/>
    <col min="14576" max="14576" width="13.28515625" style="2" customWidth="1"/>
    <col min="14577" max="14577" width="23.5703125" style="2" customWidth="1"/>
    <col min="14578" max="14818" width="58.28515625" style="2"/>
    <col min="14819" max="14819" width="8" style="2" customWidth="1"/>
    <col min="14820" max="14820" width="67" style="2" customWidth="1"/>
    <col min="14821" max="14821" width="13.85546875" style="2" customWidth="1"/>
    <col min="14822" max="14824" width="13.85546875" style="2" bestFit="1" customWidth="1"/>
    <col min="14825" max="14825" width="12.7109375" style="2" bestFit="1" customWidth="1"/>
    <col min="14826" max="14826" width="14.28515625" style="2" customWidth="1"/>
    <col min="14827" max="14827" width="15.28515625" style="2" bestFit="1" customWidth="1"/>
    <col min="14828" max="14828" width="12.7109375" style="2" bestFit="1" customWidth="1"/>
    <col min="14829" max="14829" width="15.42578125" style="2" bestFit="1" customWidth="1"/>
    <col min="14830" max="14830" width="17.7109375" style="2" bestFit="1" customWidth="1"/>
    <col min="14831" max="14831" width="7.7109375" style="2" bestFit="1" customWidth="1"/>
    <col min="14832" max="14832" width="13.28515625" style="2" customWidth="1"/>
    <col min="14833" max="14833" width="23.5703125" style="2" customWidth="1"/>
    <col min="14834" max="15074" width="58.28515625" style="2"/>
    <col min="15075" max="15075" width="8" style="2" customWidth="1"/>
    <col min="15076" max="15076" width="67" style="2" customWidth="1"/>
    <col min="15077" max="15077" width="13.85546875" style="2" customWidth="1"/>
    <col min="15078" max="15080" width="13.85546875" style="2" bestFit="1" customWidth="1"/>
    <col min="15081" max="15081" width="12.7109375" style="2" bestFit="1" customWidth="1"/>
    <col min="15082" max="15082" width="14.28515625" style="2" customWidth="1"/>
    <col min="15083" max="15083" width="15.28515625" style="2" bestFit="1" customWidth="1"/>
    <col min="15084" max="15084" width="12.7109375" style="2" bestFit="1" customWidth="1"/>
    <col min="15085" max="15085" width="15.42578125" style="2" bestFit="1" customWidth="1"/>
    <col min="15086" max="15086" width="17.7109375" style="2" bestFit="1" customWidth="1"/>
    <col min="15087" max="15087" width="7.7109375" style="2" bestFit="1" customWidth="1"/>
    <col min="15088" max="15088" width="13.28515625" style="2" customWidth="1"/>
    <col min="15089" max="15089" width="23.5703125" style="2" customWidth="1"/>
    <col min="15090" max="15330" width="58.28515625" style="2"/>
    <col min="15331" max="15331" width="8" style="2" customWidth="1"/>
    <col min="15332" max="15332" width="67" style="2" customWidth="1"/>
    <col min="15333" max="15333" width="13.85546875" style="2" customWidth="1"/>
    <col min="15334" max="15336" width="13.85546875" style="2" bestFit="1" customWidth="1"/>
    <col min="15337" max="15337" width="12.7109375" style="2" bestFit="1" customWidth="1"/>
    <col min="15338" max="15338" width="14.28515625" style="2" customWidth="1"/>
    <col min="15339" max="15339" width="15.28515625" style="2" bestFit="1" customWidth="1"/>
    <col min="15340" max="15340" width="12.7109375" style="2" bestFit="1" customWidth="1"/>
    <col min="15341" max="15341" width="15.42578125" style="2" bestFit="1" customWidth="1"/>
    <col min="15342" max="15342" width="17.7109375" style="2" bestFit="1" customWidth="1"/>
    <col min="15343" max="15343" width="7.7109375" style="2" bestFit="1" customWidth="1"/>
    <col min="15344" max="15344" width="13.28515625" style="2" customWidth="1"/>
    <col min="15345" max="15345" width="23.5703125" style="2" customWidth="1"/>
    <col min="15346" max="15586" width="58.28515625" style="2"/>
    <col min="15587" max="15587" width="8" style="2" customWidth="1"/>
    <col min="15588" max="15588" width="67" style="2" customWidth="1"/>
    <col min="15589" max="15589" width="13.85546875" style="2" customWidth="1"/>
    <col min="15590" max="15592" width="13.85546875" style="2" bestFit="1" customWidth="1"/>
    <col min="15593" max="15593" width="12.7109375" style="2" bestFit="1" customWidth="1"/>
    <col min="15594" max="15594" width="14.28515625" style="2" customWidth="1"/>
    <col min="15595" max="15595" width="15.28515625" style="2" bestFit="1" customWidth="1"/>
    <col min="15596" max="15596" width="12.7109375" style="2" bestFit="1" customWidth="1"/>
    <col min="15597" max="15597" width="15.42578125" style="2" bestFit="1" customWidth="1"/>
    <col min="15598" max="15598" width="17.7109375" style="2" bestFit="1" customWidth="1"/>
    <col min="15599" max="15599" width="7.7109375" style="2" bestFit="1" customWidth="1"/>
    <col min="15600" max="15600" width="13.28515625" style="2" customWidth="1"/>
    <col min="15601" max="15601" width="23.5703125" style="2" customWidth="1"/>
    <col min="15602" max="15842" width="58.28515625" style="2"/>
    <col min="15843" max="15843" width="8" style="2" customWidth="1"/>
    <col min="15844" max="15844" width="67" style="2" customWidth="1"/>
    <col min="15845" max="15845" width="13.85546875" style="2" customWidth="1"/>
    <col min="15846" max="15848" width="13.85546875" style="2" bestFit="1" customWidth="1"/>
    <col min="15849" max="15849" width="12.7109375" style="2" bestFit="1" customWidth="1"/>
    <col min="15850" max="15850" width="14.28515625" style="2" customWidth="1"/>
    <col min="15851" max="15851" width="15.28515625" style="2" bestFit="1" customWidth="1"/>
    <col min="15852" max="15852" width="12.7109375" style="2" bestFit="1" customWidth="1"/>
    <col min="15853" max="15853" width="15.42578125" style="2" bestFit="1" customWidth="1"/>
    <col min="15854" max="15854" width="17.7109375" style="2" bestFit="1" customWidth="1"/>
    <col min="15855" max="15855" width="7.7109375" style="2" bestFit="1" customWidth="1"/>
    <col min="15856" max="15856" width="13.28515625" style="2" customWidth="1"/>
    <col min="15857" max="15857" width="23.5703125" style="2" customWidth="1"/>
    <col min="15858" max="16098" width="58.28515625" style="2"/>
    <col min="16099" max="16099" width="8" style="2" customWidth="1"/>
    <col min="16100" max="16100" width="67" style="2" customWidth="1"/>
    <col min="16101" max="16101" width="13.85546875" style="2" customWidth="1"/>
    <col min="16102" max="16104" width="13.85546875" style="2" bestFit="1" customWidth="1"/>
    <col min="16105" max="16105" width="12.7109375" style="2" bestFit="1" customWidth="1"/>
    <col min="16106" max="16106" width="14.28515625" style="2" customWidth="1"/>
    <col min="16107" max="16107" width="15.28515625" style="2" bestFit="1" customWidth="1"/>
    <col min="16108" max="16108" width="12.7109375" style="2" bestFit="1" customWidth="1"/>
    <col min="16109" max="16109" width="15.42578125" style="2" bestFit="1" customWidth="1"/>
    <col min="16110" max="16110" width="17.7109375" style="2" bestFit="1" customWidth="1"/>
    <col min="16111" max="16111" width="7.7109375" style="2" bestFit="1" customWidth="1"/>
    <col min="16112" max="16112" width="13.28515625" style="2" customWidth="1"/>
    <col min="16113" max="16113" width="23.5703125" style="2" customWidth="1"/>
    <col min="16114" max="16384" width="58.28515625" style="2"/>
  </cols>
  <sheetData>
    <row r="1" spans="1:11" x14ac:dyDescent="0.25">
      <c r="K1" s="58" t="s">
        <v>75</v>
      </c>
    </row>
    <row r="2" spans="1:11" x14ac:dyDescent="0.25">
      <c r="H2" s="59" t="s">
        <v>66</v>
      </c>
      <c r="I2" s="59"/>
      <c r="J2" s="59"/>
      <c r="K2" s="59"/>
    </row>
    <row r="3" spans="1:11" x14ac:dyDescent="0.25">
      <c r="H3" s="60" t="s">
        <v>73</v>
      </c>
      <c r="I3" s="60"/>
      <c r="J3" s="60"/>
      <c r="K3" s="60"/>
    </row>
    <row r="4" spans="1:11" x14ac:dyDescent="0.25">
      <c r="H4" s="60" t="s">
        <v>74</v>
      </c>
      <c r="I4" s="60"/>
      <c r="J4" s="60"/>
      <c r="K4" s="60"/>
    </row>
    <row r="5" spans="1:11" x14ac:dyDescent="0.25">
      <c r="H5" s="59" t="s">
        <v>64</v>
      </c>
      <c r="I5" s="59"/>
      <c r="J5" s="59"/>
      <c r="K5" s="59"/>
    </row>
    <row r="7" spans="1:11" x14ac:dyDescent="0.25">
      <c r="H7" s="5"/>
      <c r="I7" s="59" t="s">
        <v>65</v>
      </c>
      <c r="J7" s="59"/>
      <c r="K7" s="59"/>
    </row>
    <row r="8" spans="1:11" x14ac:dyDescent="0.25">
      <c r="H8" s="59" t="s">
        <v>66</v>
      </c>
      <c r="I8" s="59"/>
      <c r="J8" s="59"/>
      <c r="K8" s="59"/>
    </row>
    <row r="9" spans="1:11" x14ac:dyDescent="0.25">
      <c r="H9" s="5"/>
      <c r="I9" s="59" t="s">
        <v>64</v>
      </c>
      <c r="J9" s="59"/>
      <c r="K9" s="59"/>
    </row>
    <row r="10" spans="1:11" x14ac:dyDescent="0.25">
      <c r="H10" s="5"/>
      <c r="I10" s="1"/>
      <c r="J10" s="1"/>
      <c r="K10" s="1"/>
    </row>
    <row r="11" spans="1:11" x14ac:dyDescent="0.25">
      <c r="A11" s="61" t="s">
        <v>70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16.5" thickBot="1" x14ac:dyDescent="0.3">
      <c r="B12" s="6"/>
      <c r="C12" s="7"/>
      <c r="D12" s="7"/>
      <c r="E12" s="7"/>
      <c r="F12" s="7"/>
      <c r="G12" s="7"/>
      <c r="H12" s="7"/>
      <c r="I12" s="7"/>
      <c r="J12" s="7"/>
      <c r="K12" s="7" t="s">
        <v>0</v>
      </c>
    </row>
    <row r="13" spans="1:11" ht="32.25" thickBot="1" x14ac:dyDescent="0.3">
      <c r="A13" s="9" t="s">
        <v>1</v>
      </c>
      <c r="B13" s="10" t="s">
        <v>2</v>
      </c>
      <c r="C13" s="11" t="s">
        <v>3</v>
      </c>
      <c r="D13" s="11" t="s">
        <v>4</v>
      </c>
      <c r="E13" s="11" t="s">
        <v>5</v>
      </c>
      <c r="F13" s="11" t="s">
        <v>6</v>
      </c>
      <c r="G13" s="11" t="s">
        <v>7</v>
      </c>
      <c r="H13" s="11" t="s">
        <v>8</v>
      </c>
      <c r="I13" s="11" t="s">
        <v>9</v>
      </c>
      <c r="J13" s="11" t="s">
        <v>10</v>
      </c>
      <c r="K13" s="12" t="s">
        <v>11</v>
      </c>
    </row>
    <row r="14" spans="1:11" ht="16.5" thickBot="1" x14ac:dyDescent="0.3">
      <c r="A14" s="13">
        <v>1000000</v>
      </c>
      <c r="B14" s="14" t="s">
        <v>12</v>
      </c>
      <c r="C14" s="15">
        <f t="shared" ref="C14:J14" si="0">SUM(C15+C25+C31+C33+C43+C46)</f>
        <v>1046653237</v>
      </c>
      <c r="D14" s="16">
        <f t="shared" si="0"/>
        <v>205292827</v>
      </c>
      <c r="E14" s="16">
        <f t="shared" si="0"/>
        <v>249213194</v>
      </c>
      <c r="F14" s="16">
        <f t="shared" si="0"/>
        <v>217229871</v>
      </c>
      <c r="G14" s="16">
        <f t="shared" si="0"/>
        <v>100165875</v>
      </c>
      <c r="H14" s="16">
        <f t="shared" si="0"/>
        <v>133698523</v>
      </c>
      <c r="I14" s="16">
        <f t="shared" si="0"/>
        <v>67356771</v>
      </c>
      <c r="J14" s="16">
        <f t="shared" si="0"/>
        <v>35847556</v>
      </c>
      <c r="K14" s="17">
        <f>SUM(C14:J14)</f>
        <v>2055457854</v>
      </c>
    </row>
    <row r="15" spans="1:11" x14ac:dyDescent="0.25">
      <c r="A15" s="18">
        <v>1010000</v>
      </c>
      <c r="B15" s="19" t="s">
        <v>13</v>
      </c>
      <c r="C15" s="20">
        <f>C16+C17+C19+C20+C21+C22+C23</f>
        <v>627078045</v>
      </c>
      <c r="D15" s="20">
        <f t="shared" ref="D15:J15" si="1">D16+D17+D19+D20+D21+D22+D23</f>
        <v>194914348</v>
      </c>
      <c r="E15" s="20">
        <f t="shared" si="1"/>
        <v>208693863</v>
      </c>
      <c r="F15" s="20">
        <f t="shared" si="1"/>
        <v>165512665</v>
      </c>
      <c r="G15" s="20">
        <f t="shared" si="1"/>
        <v>75464799</v>
      </c>
      <c r="H15" s="20">
        <f t="shared" si="1"/>
        <v>93057608</v>
      </c>
      <c r="I15" s="20">
        <f t="shared" si="1"/>
        <v>42123353</v>
      </c>
      <c r="J15" s="20">
        <f t="shared" si="1"/>
        <v>24914235</v>
      </c>
      <c r="K15" s="21">
        <f t="shared" ref="K15:K73" si="2">SUM(C15:J15)</f>
        <v>1431758916</v>
      </c>
    </row>
    <row r="16" spans="1:11" x14ac:dyDescent="0.25">
      <c r="A16" s="22">
        <v>1010100</v>
      </c>
      <c r="B16" s="23" t="s">
        <v>14</v>
      </c>
      <c r="C16" s="24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6">
        <f t="shared" si="2"/>
        <v>0</v>
      </c>
    </row>
    <row r="17" spans="1:11" ht="31.5" x14ac:dyDescent="0.25">
      <c r="A17" s="22">
        <v>1010200</v>
      </c>
      <c r="B17" s="23" t="s">
        <v>15</v>
      </c>
      <c r="C17" s="24">
        <v>375042744</v>
      </c>
      <c r="D17" s="25">
        <v>160990611</v>
      </c>
      <c r="E17" s="25">
        <v>112336697</v>
      </c>
      <c r="F17" s="25">
        <v>83893901</v>
      </c>
      <c r="G17" s="25">
        <v>45067071</v>
      </c>
      <c r="H17" s="25">
        <v>54879106</v>
      </c>
      <c r="I17" s="25">
        <v>20656810</v>
      </c>
      <c r="J17" s="25">
        <v>13023709</v>
      </c>
      <c r="K17" s="26">
        <f t="shared" si="2"/>
        <v>865890649</v>
      </c>
    </row>
    <row r="18" spans="1:11" ht="31.5" x14ac:dyDescent="0.25">
      <c r="A18" s="27">
        <v>1010290</v>
      </c>
      <c r="B18" s="28" t="s">
        <v>16</v>
      </c>
      <c r="C18" s="29">
        <v>118028034</v>
      </c>
      <c r="D18" s="30">
        <v>33769006</v>
      </c>
      <c r="E18" s="30">
        <v>18314136</v>
      </c>
      <c r="F18" s="30">
        <v>8480829</v>
      </c>
      <c r="G18" s="30">
        <v>3251851</v>
      </c>
      <c r="H18" s="30">
        <v>5297884</v>
      </c>
      <c r="I18" s="30">
        <v>1772138</v>
      </c>
      <c r="J18" s="30">
        <v>812619</v>
      </c>
      <c r="K18" s="31">
        <f t="shared" si="2"/>
        <v>189726497</v>
      </c>
    </row>
    <row r="19" spans="1:11" x14ac:dyDescent="0.25">
      <c r="A19" s="22">
        <v>1010400</v>
      </c>
      <c r="B19" s="23" t="s">
        <v>17</v>
      </c>
      <c r="C19" s="24">
        <v>2331600</v>
      </c>
      <c r="D19" s="25">
        <v>0</v>
      </c>
      <c r="E19" s="25">
        <v>1322400</v>
      </c>
      <c r="F19" s="25">
        <v>435000</v>
      </c>
      <c r="G19" s="25">
        <v>487200</v>
      </c>
      <c r="H19" s="25">
        <v>243600</v>
      </c>
      <c r="I19" s="25">
        <v>156600</v>
      </c>
      <c r="J19" s="25">
        <v>295800</v>
      </c>
      <c r="K19" s="26">
        <f t="shared" si="2"/>
        <v>5272200</v>
      </c>
    </row>
    <row r="20" spans="1:11" ht="47.25" x14ac:dyDescent="0.25">
      <c r="A20" s="22">
        <v>1010500</v>
      </c>
      <c r="B20" s="32" t="s">
        <v>18</v>
      </c>
      <c r="C20" s="24">
        <v>7731334</v>
      </c>
      <c r="D20" s="25">
        <v>241753</v>
      </c>
      <c r="E20" s="25">
        <v>4530940</v>
      </c>
      <c r="F20" s="25">
        <v>3273551</v>
      </c>
      <c r="G20" s="25">
        <v>1343247</v>
      </c>
      <c r="H20" s="25">
        <v>3320862</v>
      </c>
      <c r="I20" s="25">
        <v>1543724</v>
      </c>
      <c r="J20" s="25">
        <v>1139618</v>
      </c>
      <c r="K20" s="26">
        <f t="shared" si="2"/>
        <v>23125029</v>
      </c>
    </row>
    <row r="21" spans="1:11" ht="63" x14ac:dyDescent="0.25">
      <c r="A21" s="22">
        <v>1010600</v>
      </c>
      <c r="B21" s="23" t="s">
        <v>19</v>
      </c>
      <c r="C21" s="24">
        <v>16167883</v>
      </c>
      <c r="D21" s="25">
        <v>105221</v>
      </c>
      <c r="E21" s="25">
        <v>4546250</v>
      </c>
      <c r="F21" s="25">
        <v>1191159</v>
      </c>
      <c r="G21" s="25">
        <v>550913</v>
      </c>
      <c r="H21" s="25">
        <v>932148</v>
      </c>
      <c r="I21" s="25">
        <v>87619</v>
      </c>
      <c r="J21" s="25">
        <v>12965</v>
      </c>
      <c r="K21" s="26">
        <f t="shared" si="2"/>
        <v>23594158</v>
      </c>
    </row>
    <row r="22" spans="1:11" ht="47.25" x14ac:dyDescent="0.25">
      <c r="A22" s="22">
        <v>1010601</v>
      </c>
      <c r="B22" s="23" t="s">
        <v>20</v>
      </c>
      <c r="C22" s="24">
        <v>8961083</v>
      </c>
      <c r="D22" s="25">
        <v>69772</v>
      </c>
      <c r="E22" s="25">
        <v>3935501</v>
      </c>
      <c r="F22" s="25">
        <v>1145877</v>
      </c>
      <c r="G22" s="25">
        <v>944263</v>
      </c>
      <c r="H22" s="25">
        <v>1475719</v>
      </c>
      <c r="I22" s="25">
        <v>428668</v>
      </c>
      <c r="J22" s="25">
        <v>296654</v>
      </c>
      <c r="K22" s="26">
        <f t="shared" si="2"/>
        <v>17257537</v>
      </c>
    </row>
    <row r="23" spans="1:11" x14ac:dyDescent="0.25">
      <c r="A23" s="22">
        <v>1010700</v>
      </c>
      <c r="B23" s="23" t="s">
        <v>21</v>
      </c>
      <c r="C23" s="24">
        <f>206609004+10234397</f>
        <v>216843401</v>
      </c>
      <c r="D23" s="25">
        <f>32250048+1256943</f>
        <v>33506991</v>
      </c>
      <c r="E23" s="25">
        <f>77076723+4945352</f>
        <v>82022075</v>
      </c>
      <c r="F23" s="25">
        <f>71906160+3667017</f>
        <v>75573177</v>
      </c>
      <c r="G23" s="25">
        <f>25241353+1830752</f>
        <v>27072105</v>
      </c>
      <c r="H23" s="25">
        <f>29796712+2409461</f>
        <v>32206173</v>
      </c>
      <c r="I23" s="25">
        <f>18275605+974327</f>
        <v>19249932</v>
      </c>
      <c r="J23" s="25">
        <f>9522683+622806</f>
        <v>10145489</v>
      </c>
      <c r="K23" s="26">
        <f t="shared" si="2"/>
        <v>496619343</v>
      </c>
    </row>
    <row r="24" spans="1:11" x14ac:dyDescent="0.25">
      <c r="A24" s="27"/>
      <c r="B24" s="23"/>
      <c r="C24" s="24"/>
      <c r="D24" s="25"/>
      <c r="E24" s="25"/>
      <c r="F24" s="25"/>
      <c r="G24" s="25"/>
      <c r="H24" s="25"/>
      <c r="I24" s="25"/>
      <c r="J24" s="25"/>
      <c r="K24" s="26">
        <f t="shared" si="2"/>
        <v>0</v>
      </c>
    </row>
    <row r="25" spans="1:11" ht="31.5" x14ac:dyDescent="0.25">
      <c r="A25" s="22">
        <v>1020000</v>
      </c>
      <c r="B25" s="23" t="s">
        <v>22</v>
      </c>
      <c r="C25" s="24">
        <f t="shared" ref="C25:J25" si="3">SUM(C26:C29)</f>
        <v>31557744</v>
      </c>
      <c r="D25" s="24">
        <f t="shared" si="3"/>
        <v>135532</v>
      </c>
      <c r="E25" s="24">
        <f t="shared" si="3"/>
        <v>12539734</v>
      </c>
      <c r="F25" s="24">
        <f t="shared" si="3"/>
        <v>296922</v>
      </c>
      <c r="G25" s="24">
        <f t="shared" si="3"/>
        <v>4354516</v>
      </c>
      <c r="H25" s="24">
        <f t="shared" si="3"/>
        <v>135736</v>
      </c>
      <c r="I25" s="24">
        <f t="shared" si="3"/>
        <v>27168</v>
      </c>
      <c r="J25" s="24">
        <f t="shared" si="3"/>
        <v>128229</v>
      </c>
      <c r="K25" s="26">
        <f t="shared" si="2"/>
        <v>49175581</v>
      </c>
    </row>
    <row r="26" spans="1:11" x14ac:dyDescent="0.25">
      <c r="A26" s="22">
        <v>1020100</v>
      </c>
      <c r="B26" s="23" t="s">
        <v>23</v>
      </c>
      <c r="C26" s="24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6">
        <f t="shared" si="2"/>
        <v>0</v>
      </c>
    </row>
    <row r="27" spans="1:11" ht="31.5" x14ac:dyDescent="0.25">
      <c r="A27" s="22">
        <v>1020200</v>
      </c>
      <c r="B27" s="23" t="s">
        <v>24</v>
      </c>
      <c r="C27" s="24">
        <v>29254544</v>
      </c>
      <c r="D27" s="25">
        <v>0</v>
      </c>
      <c r="E27" s="25">
        <v>12345325</v>
      </c>
      <c r="F27" s="25">
        <v>128617</v>
      </c>
      <c r="G27" s="25">
        <v>4267814</v>
      </c>
      <c r="H27" s="25">
        <v>26417</v>
      </c>
      <c r="I27" s="25">
        <v>0</v>
      </c>
      <c r="J27" s="25">
        <v>79370</v>
      </c>
      <c r="K27" s="26">
        <f t="shared" si="2"/>
        <v>46102087</v>
      </c>
    </row>
    <row r="28" spans="1:11" ht="31.5" x14ac:dyDescent="0.25">
      <c r="A28" s="22">
        <v>1020400</v>
      </c>
      <c r="B28" s="23" t="s">
        <v>25</v>
      </c>
      <c r="C28" s="24">
        <v>675228</v>
      </c>
      <c r="D28" s="25">
        <v>0</v>
      </c>
      <c r="E28" s="25">
        <v>0</v>
      </c>
      <c r="F28" s="25">
        <v>0</v>
      </c>
      <c r="G28" s="25">
        <v>35031</v>
      </c>
      <c r="H28" s="25">
        <v>0</v>
      </c>
      <c r="I28" s="25">
        <v>0</v>
      </c>
      <c r="J28" s="25">
        <v>0</v>
      </c>
      <c r="K28" s="26">
        <f t="shared" si="2"/>
        <v>710259</v>
      </c>
    </row>
    <row r="29" spans="1:11" x14ac:dyDescent="0.25">
      <c r="A29" s="22">
        <v>1020500</v>
      </c>
      <c r="B29" s="23" t="s">
        <v>26</v>
      </c>
      <c r="C29" s="24">
        <v>1627972</v>
      </c>
      <c r="D29" s="25">
        <v>135532</v>
      </c>
      <c r="E29" s="25">
        <v>194409</v>
      </c>
      <c r="F29" s="25">
        <v>168305</v>
      </c>
      <c r="G29" s="25">
        <v>51671</v>
      </c>
      <c r="H29" s="25">
        <v>109319</v>
      </c>
      <c r="I29" s="25">
        <v>27168</v>
      </c>
      <c r="J29" s="25">
        <v>48859</v>
      </c>
      <c r="K29" s="26">
        <f t="shared" si="2"/>
        <v>2363235</v>
      </c>
    </row>
    <row r="30" spans="1:11" x14ac:dyDescent="0.25">
      <c r="A30" s="27"/>
      <c r="B30" s="23"/>
      <c r="C30" s="24"/>
      <c r="D30" s="25"/>
      <c r="E30" s="25"/>
      <c r="F30" s="25"/>
      <c r="G30" s="25"/>
      <c r="H30" s="25"/>
      <c r="I30" s="25"/>
      <c r="J30" s="25"/>
      <c r="K30" s="26"/>
    </row>
    <row r="31" spans="1:11" x14ac:dyDescent="0.25">
      <c r="A31" s="22">
        <v>1040000</v>
      </c>
      <c r="B31" s="23" t="s">
        <v>27</v>
      </c>
      <c r="C31" s="24">
        <v>3738259</v>
      </c>
      <c r="D31" s="25">
        <v>234017</v>
      </c>
      <c r="E31" s="25">
        <v>2860960</v>
      </c>
      <c r="F31" s="25">
        <v>2198827</v>
      </c>
      <c r="G31" s="25">
        <v>1554020</v>
      </c>
      <c r="H31" s="25">
        <v>2225319</v>
      </c>
      <c r="I31" s="25">
        <v>1141812</v>
      </c>
      <c r="J31" s="25">
        <v>700942</v>
      </c>
      <c r="K31" s="26">
        <f t="shared" si="2"/>
        <v>14654156</v>
      </c>
    </row>
    <row r="32" spans="1:11" x14ac:dyDescent="0.25">
      <c r="A32" s="22"/>
      <c r="B32" s="23"/>
      <c r="C32" s="24"/>
      <c r="D32" s="25"/>
      <c r="E32" s="25"/>
      <c r="F32" s="25"/>
      <c r="G32" s="25"/>
      <c r="H32" s="25"/>
      <c r="I32" s="25"/>
      <c r="J32" s="25"/>
      <c r="K32" s="26"/>
    </row>
    <row r="33" spans="1:11" ht="31.5" x14ac:dyDescent="0.25">
      <c r="A33" s="22">
        <v>1050000</v>
      </c>
      <c r="B33" s="23" t="s">
        <v>28</v>
      </c>
      <c r="C33" s="24">
        <v>20065045</v>
      </c>
      <c r="D33" s="25">
        <v>2763451</v>
      </c>
      <c r="E33" s="25">
        <v>11115187</v>
      </c>
      <c r="F33" s="25">
        <v>38278827</v>
      </c>
      <c r="G33" s="25">
        <v>11629004</v>
      </c>
      <c r="H33" s="25">
        <v>28659660</v>
      </c>
      <c r="I33" s="25">
        <v>20270228</v>
      </c>
      <c r="J33" s="25">
        <v>6667007</v>
      </c>
      <c r="K33" s="26">
        <f t="shared" si="2"/>
        <v>139448409</v>
      </c>
    </row>
    <row r="34" spans="1:11" x14ac:dyDescent="0.25">
      <c r="A34" s="22">
        <v>1050100</v>
      </c>
      <c r="B34" s="23" t="s">
        <v>29</v>
      </c>
      <c r="C34" s="24">
        <f>SUM(C35:C37)</f>
        <v>11238337</v>
      </c>
      <c r="D34" s="24">
        <f t="shared" ref="D34:J34" si="4">SUM(D35:D37)</f>
        <v>106660</v>
      </c>
      <c r="E34" s="24">
        <f t="shared" si="4"/>
        <v>9251680</v>
      </c>
      <c r="F34" s="24">
        <f t="shared" si="4"/>
        <v>17458969</v>
      </c>
      <c r="G34" s="24">
        <f t="shared" si="4"/>
        <v>9482849</v>
      </c>
      <c r="H34" s="24">
        <f t="shared" si="4"/>
        <v>23416198</v>
      </c>
      <c r="I34" s="24">
        <f t="shared" si="4"/>
        <v>9859364</v>
      </c>
      <c r="J34" s="24">
        <f t="shared" si="4"/>
        <v>4512264</v>
      </c>
      <c r="K34" s="26">
        <f t="shared" si="2"/>
        <v>85326321</v>
      </c>
    </row>
    <row r="35" spans="1:11" ht="31.5" x14ac:dyDescent="0.25">
      <c r="A35" s="27">
        <v>1050101</v>
      </c>
      <c r="B35" s="28" t="s">
        <v>30</v>
      </c>
      <c r="C35" s="29">
        <v>598415</v>
      </c>
      <c r="D35" s="30">
        <v>0</v>
      </c>
      <c r="E35" s="30">
        <v>931130</v>
      </c>
      <c r="F35" s="30">
        <v>8568637</v>
      </c>
      <c r="G35" s="30">
        <v>6992927</v>
      </c>
      <c r="H35" s="30">
        <v>14165856</v>
      </c>
      <c r="I35" s="30">
        <v>7298898</v>
      </c>
      <c r="J35" s="30">
        <v>3066862</v>
      </c>
      <c r="K35" s="31">
        <f t="shared" si="2"/>
        <v>41622725</v>
      </c>
    </row>
    <row r="36" spans="1:11" ht="31.5" x14ac:dyDescent="0.25">
      <c r="A36" s="27">
        <v>1050102</v>
      </c>
      <c r="B36" s="28" t="s">
        <v>31</v>
      </c>
      <c r="C36" s="29">
        <v>10572142</v>
      </c>
      <c r="D36" s="30">
        <v>105710</v>
      </c>
      <c r="E36" s="30">
        <v>8200350</v>
      </c>
      <c r="F36" s="30">
        <v>7837399</v>
      </c>
      <c r="G36" s="30">
        <v>1785329</v>
      </c>
      <c r="H36" s="30">
        <v>8560253</v>
      </c>
      <c r="I36" s="30">
        <v>2140000</v>
      </c>
      <c r="J36" s="30">
        <v>930200</v>
      </c>
      <c r="K36" s="31">
        <f t="shared" si="2"/>
        <v>40131383</v>
      </c>
    </row>
    <row r="37" spans="1:11" s="35" customFormat="1" x14ac:dyDescent="0.25">
      <c r="A37" s="33">
        <v>1050103</v>
      </c>
      <c r="B37" s="34" t="s">
        <v>32</v>
      </c>
      <c r="C37" s="29">
        <v>67780</v>
      </c>
      <c r="D37" s="30">
        <v>950</v>
      </c>
      <c r="E37" s="30">
        <v>120200</v>
      </c>
      <c r="F37" s="30">
        <v>1052933</v>
      </c>
      <c r="G37" s="30">
        <v>704593</v>
      </c>
      <c r="H37" s="30">
        <v>690089</v>
      </c>
      <c r="I37" s="30">
        <v>420466</v>
      </c>
      <c r="J37" s="30">
        <v>515202</v>
      </c>
      <c r="K37" s="31">
        <f t="shared" si="2"/>
        <v>3572213</v>
      </c>
    </row>
    <row r="38" spans="1:11" s="35" customFormat="1" ht="47.25" x14ac:dyDescent="0.25">
      <c r="A38" s="22">
        <v>1050200</v>
      </c>
      <c r="B38" s="23" t="s">
        <v>33</v>
      </c>
      <c r="C38" s="24">
        <v>7191514</v>
      </c>
      <c r="D38" s="25">
        <v>2655270</v>
      </c>
      <c r="E38" s="25">
        <v>1349030</v>
      </c>
      <c r="F38" s="25">
        <v>1223695</v>
      </c>
      <c r="G38" s="25">
        <v>14471</v>
      </c>
      <c r="H38" s="25">
        <v>453527</v>
      </c>
      <c r="I38" s="25">
        <v>229465</v>
      </c>
      <c r="J38" s="25">
        <v>403078</v>
      </c>
      <c r="K38" s="26">
        <f t="shared" si="2"/>
        <v>13520050</v>
      </c>
    </row>
    <row r="39" spans="1:11" ht="63" x14ac:dyDescent="0.25">
      <c r="A39" s="22">
        <v>1050400</v>
      </c>
      <c r="B39" s="23" t="s">
        <v>71</v>
      </c>
      <c r="C39" s="24">
        <v>0</v>
      </c>
      <c r="D39" s="25">
        <v>0</v>
      </c>
      <c r="E39" s="25">
        <v>205040</v>
      </c>
      <c r="F39" s="25">
        <v>8013032</v>
      </c>
      <c r="G39" s="25">
        <v>1246980</v>
      </c>
      <c r="H39" s="25">
        <v>1253885</v>
      </c>
      <c r="I39" s="25">
        <v>3191026</v>
      </c>
      <c r="J39" s="25">
        <v>153228</v>
      </c>
      <c r="K39" s="26">
        <f t="shared" si="2"/>
        <v>14063191</v>
      </c>
    </row>
    <row r="40" spans="1:11" s="35" customFormat="1" ht="31.5" x14ac:dyDescent="0.25">
      <c r="A40" s="22">
        <v>1051100</v>
      </c>
      <c r="B40" s="23" t="s">
        <v>34</v>
      </c>
      <c r="C40" s="24">
        <v>1125333</v>
      </c>
      <c r="D40" s="25">
        <v>0</v>
      </c>
      <c r="E40" s="25">
        <v>224413</v>
      </c>
      <c r="F40" s="25">
        <v>4539086</v>
      </c>
      <c r="G40" s="25">
        <v>257523</v>
      </c>
      <c r="H40" s="25">
        <v>2862886</v>
      </c>
      <c r="I40" s="25">
        <v>5207686</v>
      </c>
      <c r="J40" s="25">
        <v>1506278</v>
      </c>
      <c r="K40" s="26">
        <f t="shared" si="2"/>
        <v>15723205</v>
      </c>
    </row>
    <row r="41" spans="1:11" ht="31.5" x14ac:dyDescent="0.25">
      <c r="A41" s="22">
        <v>1051200</v>
      </c>
      <c r="B41" s="23" t="s">
        <v>35</v>
      </c>
      <c r="C41" s="24">
        <v>0</v>
      </c>
      <c r="D41" s="25">
        <v>0</v>
      </c>
      <c r="E41" s="25">
        <v>68704</v>
      </c>
      <c r="F41" s="25">
        <v>6995036</v>
      </c>
      <c r="G41" s="25">
        <v>623182</v>
      </c>
      <c r="H41" s="25">
        <v>651666</v>
      </c>
      <c r="I41" s="25">
        <v>1781490</v>
      </c>
      <c r="J41" s="25">
        <v>91208</v>
      </c>
      <c r="K41" s="26">
        <f t="shared" si="2"/>
        <v>10211286</v>
      </c>
    </row>
    <row r="42" spans="1:11" x14ac:dyDescent="0.25">
      <c r="A42" s="27"/>
      <c r="B42" s="28"/>
      <c r="C42" s="24"/>
      <c r="D42" s="30"/>
      <c r="E42" s="30"/>
      <c r="F42" s="30"/>
      <c r="G42" s="25"/>
      <c r="H42" s="30"/>
      <c r="I42" s="30"/>
      <c r="J42" s="30"/>
      <c r="K42" s="26"/>
    </row>
    <row r="43" spans="1:11" ht="31.5" x14ac:dyDescent="0.25">
      <c r="A43" s="22">
        <v>1060000</v>
      </c>
      <c r="B43" s="23" t="s">
        <v>36</v>
      </c>
      <c r="C43" s="24">
        <f>C44</f>
        <v>332941294</v>
      </c>
      <c r="D43" s="24">
        <f t="shared" ref="D43:J43" si="5">D44</f>
        <v>0</v>
      </c>
      <c r="E43" s="24">
        <f t="shared" si="5"/>
        <v>0</v>
      </c>
      <c r="F43" s="24">
        <f t="shared" si="5"/>
        <v>0</v>
      </c>
      <c r="G43" s="24">
        <f t="shared" si="5"/>
        <v>0</v>
      </c>
      <c r="H43" s="24">
        <f t="shared" si="5"/>
        <v>0</v>
      </c>
      <c r="I43" s="24">
        <f t="shared" si="5"/>
        <v>0</v>
      </c>
      <c r="J43" s="24">
        <f t="shared" si="5"/>
        <v>0</v>
      </c>
      <c r="K43" s="26">
        <f t="shared" si="2"/>
        <v>332941294</v>
      </c>
    </row>
    <row r="44" spans="1:11" s="35" customFormat="1" x14ac:dyDescent="0.25">
      <c r="A44" s="22">
        <v>1060400</v>
      </c>
      <c r="B44" s="23" t="s">
        <v>69</v>
      </c>
      <c r="C44" s="24">
        <f>348069020-4799749-10327977</f>
        <v>332941294</v>
      </c>
      <c r="D44" s="24"/>
      <c r="E44" s="24"/>
      <c r="F44" s="24"/>
      <c r="G44" s="24"/>
      <c r="H44" s="24"/>
      <c r="I44" s="24"/>
      <c r="J44" s="24"/>
      <c r="K44" s="26">
        <f t="shared" si="2"/>
        <v>332941294</v>
      </c>
    </row>
    <row r="45" spans="1:11" x14ac:dyDescent="0.25">
      <c r="A45" s="27"/>
      <c r="B45" s="28"/>
      <c r="C45" s="24"/>
      <c r="D45" s="30"/>
      <c r="E45" s="30"/>
      <c r="F45" s="30"/>
      <c r="G45" s="25"/>
      <c r="H45" s="30"/>
      <c r="I45" s="30"/>
      <c r="J45" s="30"/>
      <c r="K45" s="26"/>
    </row>
    <row r="46" spans="1:11" x14ac:dyDescent="0.25">
      <c r="A46" s="22">
        <v>1400000</v>
      </c>
      <c r="B46" s="23" t="s">
        <v>37</v>
      </c>
      <c r="C46" s="24">
        <f>SUM(C47:C48)</f>
        <v>31272850</v>
      </c>
      <c r="D46" s="24">
        <f t="shared" ref="D46:J46" si="6">SUM(D47:D48)</f>
        <v>7245479</v>
      </c>
      <c r="E46" s="24">
        <f t="shared" si="6"/>
        <v>14003450</v>
      </c>
      <c r="F46" s="24">
        <f t="shared" si="6"/>
        <v>10942630</v>
      </c>
      <c r="G46" s="24">
        <f t="shared" si="6"/>
        <v>7163536</v>
      </c>
      <c r="H46" s="24">
        <f t="shared" si="6"/>
        <v>9620200</v>
      </c>
      <c r="I46" s="24">
        <f t="shared" si="6"/>
        <v>3794210</v>
      </c>
      <c r="J46" s="24">
        <f t="shared" si="6"/>
        <v>3437143</v>
      </c>
      <c r="K46" s="26">
        <f t="shared" si="2"/>
        <v>87479498</v>
      </c>
    </row>
    <row r="47" spans="1:11" x14ac:dyDescent="0.25">
      <c r="A47" s="27">
        <v>1400100</v>
      </c>
      <c r="B47" s="28" t="s">
        <v>38</v>
      </c>
      <c r="C47" s="29">
        <v>14163554</v>
      </c>
      <c r="D47" s="30">
        <v>366976</v>
      </c>
      <c r="E47" s="30">
        <v>5851265</v>
      </c>
      <c r="F47" s="30">
        <v>5015467</v>
      </c>
      <c r="G47" s="30">
        <v>3811805</v>
      </c>
      <c r="H47" s="30">
        <v>3669550</v>
      </c>
      <c r="I47" s="30">
        <v>1247965</v>
      </c>
      <c r="J47" s="30">
        <v>1350428</v>
      </c>
      <c r="K47" s="31">
        <f t="shared" si="2"/>
        <v>35477010</v>
      </c>
    </row>
    <row r="48" spans="1:11" x14ac:dyDescent="0.25">
      <c r="A48" s="33">
        <v>1400400</v>
      </c>
      <c r="B48" s="34" t="s">
        <v>39</v>
      </c>
      <c r="C48" s="29">
        <v>17109296</v>
      </c>
      <c r="D48" s="30">
        <v>6878503</v>
      </c>
      <c r="E48" s="30">
        <v>8152185</v>
      </c>
      <c r="F48" s="30">
        <v>5927163</v>
      </c>
      <c r="G48" s="30">
        <v>3351731</v>
      </c>
      <c r="H48" s="30">
        <v>5950650</v>
      </c>
      <c r="I48" s="30">
        <v>2546245</v>
      </c>
      <c r="J48" s="30">
        <v>2086715</v>
      </c>
      <c r="K48" s="31">
        <f t="shared" si="2"/>
        <v>52002488</v>
      </c>
    </row>
    <row r="49" spans="1:11" ht="16.5" thickBot="1" x14ac:dyDescent="0.3">
      <c r="A49" s="36"/>
      <c r="B49" s="37"/>
      <c r="C49" s="38"/>
      <c r="D49" s="39"/>
      <c r="E49" s="39"/>
      <c r="F49" s="39"/>
      <c r="G49" s="40"/>
      <c r="H49" s="39"/>
      <c r="I49" s="39"/>
      <c r="J49" s="39"/>
      <c r="K49" s="41"/>
    </row>
    <row r="50" spans="1:11" ht="16.5" thickBot="1" x14ac:dyDescent="0.3">
      <c r="A50" s="13">
        <v>2000000</v>
      </c>
      <c r="B50" s="14" t="s">
        <v>40</v>
      </c>
      <c r="C50" s="42">
        <f>SUM(C51+C59+C62+C64+C66)</f>
        <v>97458030</v>
      </c>
      <c r="D50" s="42">
        <f t="shared" ref="D50:J50" si="7">SUM(D51+D59+D62+D64+D66)</f>
        <v>303656</v>
      </c>
      <c r="E50" s="42">
        <f t="shared" si="7"/>
        <v>14361955</v>
      </c>
      <c r="F50" s="42">
        <f t="shared" si="7"/>
        <v>7095893.9950000001</v>
      </c>
      <c r="G50" s="42">
        <f t="shared" si="7"/>
        <v>3438007</v>
      </c>
      <c r="H50" s="42">
        <f t="shared" si="7"/>
        <v>4073240</v>
      </c>
      <c r="I50" s="42">
        <f t="shared" si="7"/>
        <v>5138490</v>
      </c>
      <c r="J50" s="42">
        <f t="shared" si="7"/>
        <v>3706848</v>
      </c>
      <c r="K50" s="17">
        <f t="shared" si="2"/>
        <v>135576119.995</v>
      </c>
    </row>
    <row r="51" spans="1:11" ht="47.25" x14ac:dyDescent="0.25">
      <c r="A51" s="18">
        <v>2010000</v>
      </c>
      <c r="B51" s="43" t="s">
        <v>41</v>
      </c>
      <c r="C51" s="20">
        <v>24918435</v>
      </c>
      <c r="D51" s="44">
        <v>51942</v>
      </c>
      <c r="E51" s="44">
        <v>2042728</v>
      </c>
      <c r="F51" s="44">
        <v>1514532.9950000001</v>
      </c>
      <c r="G51" s="44">
        <v>995407</v>
      </c>
      <c r="H51" s="44">
        <v>1351574</v>
      </c>
      <c r="I51" s="44">
        <v>3483041</v>
      </c>
      <c r="J51" s="44">
        <v>2600976</v>
      </c>
      <c r="K51" s="21">
        <f t="shared" si="2"/>
        <v>36958635.995000005</v>
      </c>
    </row>
    <row r="52" spans="1:11" ht="47.25" x14ac:dyDescent="0.25">
      <c r="A52" s="22">
        <v>2010200</v>
      </c>
      <c r="B52" s="23" t="s">
        <v>42</v>
      </c>
      <c r="C52" s="24">
        <v>2131025</v>
      </c>
      <c r="D52" s="25">
        <v>46452</v>
      </c>
      <c r="E52" s="25">
        <v>681269</v>
      </c>
      <c r="F52" s="25">
        <v>688927</v>
      </c>
      <c r="G52" s="25">
        <v>272365</v>
      </c>
      <c r="H52" s="25">
        <v>383246</v>
      </c>
      <c r="I52" s="25">
        <v>516626</v>
      </c>
      <c r="J52" s="25">
        <v>416264</v>
      </c>
      <c r="K52" s="26">
        <f t="shared" si="2"/>
        <v>5136174</v>
      </c>
    </row>
    <row r="53" spans="1:11" ht="31.5" x14ac:dyDescent="0.25">
      <c r="A53" s="22">
        <v>2010300</v>
      </c>
      <c r="B53" s="23" t="s">
        <v>43</v>
      </c>
      <c r="C53" s="24">
        <v>5852315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6">
        <f t="shared" si="2"/>
        <v>5852315</v>
      </c>
    </row>
    <row r="54" spans="1:11" ht="31.5" x14ac:dyDescent="0.25">
      <c r="A54" s="22">
        <v>2010400</v>
      </c>
      <c r="B54" s="23" t="s">
        <v>44</v>
      </c>
      <c r="C54" s="24">
        <v>908069</v>
      </c>
      <c r="D54" s="25">
        <v>0</v>
      </c>
      <c r="E54" s="25">
        <v>403338</v>
      </c>
      <c r="F54" s="25">
        <v>722089</v>
      </c>
      <c r="G54" s="25">
        <v>415835</v>
      </c>
      <c r="H54" s="25">
        <v>907267</v>
      </c>
      <c r="I54" s="25">
        <v>2882303</v>
      </c>
      <c r="J54" s="25">
        <v>2131270</v>
      </c>
      <c r="K54" s="26">
        <f t="shared" si="2"/>
        <v>8370171</v>
      </c>
    </row>
    <row r="55" spans="1:11" ht="31.5" x14ac:dyDescent="0.25">
      <c r="A55" s="22">
        <v>2010500</v>
      </c>
      <c r="B55" s="23" t="s">
        <v>45</v>
      </c>
      <c r="C55" s="24">
        <v>62392</v>
      </c>
      <c r="D55" s="25">
        <v>0</v>
      </c>
      <c r="E55" s="25">
        <v>10221</v>
      </c>
      <c r="F55" s="25">
        <v>20341</v>
      </c>
      <c r="G55" s="25">
        <v>125000</v>
      </c>
      <c r="H55" s="25">
        <v>9971</v>
      </c>
      <c r="I55" s="25">
        <v>30949</v>
      </c>
      <c r="J55" s="25">
        <v>23362</v>
      </c>
      <c r="K55" s="26">
        <f t="shared" si="2"/>
        <v>282236</v>
      </c>
    </row>
    <row r="56" spans="1:11" ht="31.5" x14ac:dyDescent="0.25">
      <c r="A56" s="22">
        <v>2010900</v>
      </c>
      <c r="B56" s="23" t="s">
        <v>46</v>
      </c>
      <c r="C56" s="24">
        <v>1416701</v>
      </c>
      <c r="D56" s="25">
        <v>5491</v>
      </c>
      <c r="E56" s="25">
        <v>877721</v>
      </c>
      <c r="F56" s="25">
        <v>39295</v>
      </c>
      <c r="G56" s="25">
        <v>57000</v>
      </c>
      <c r="H56" s="25">
        <v>49495</v>
      </c>
      <c r="I56" s="25">
        <v>53163</v>
      </c>
      <c r="J56" s="25">
        <v>16841</v>
      </c>
      <c r="K56" s="26">
        <f t="shared" si="2"/>
        <v>2515707</v>
      </c>
    </row>
    <row r="57" spans="1:11" ht="31.5" x14ac:dyDescent="0.25">
      <c r="A57" s="22">
        <v>2011000</v>
      </c>
      <c r="B57" s="23" t="s">
        <v>47</v>
      </c>
      <c r="C57" s="24">
        <v>13295000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6">
        <f t="shared" si="2"/>
        <v>13295000</v>
      </c>
    </row>
    <row r="58" spans="1:11" x14ac:dyDescent="0.25">
      <c r="A58" s="22"/>
      <c r="B58" s="23"/>
      <c r="C58" s="24"/>
      <c r="D58" s="25"/>
      <c r="E58" s="25"/>
      <c r="F58" s="25">
        <v>0</v>
      </c>
      <c r="G58" s="25"/>
      <c r="H58" s="25"/>
      <c r="I58" s="25"/>
      <c r="J58" s="25"/>
      <c r="K58" s="26"/>
    </row>
    <row r="59" spans="1:11" ht="47.25" x14ac:dyDescent="0.25">
      <c r="A59" s="22">
        <v>2020000</v>
      </c>
      <c r="B59" s="23" t="s">
        <v>48</v>
      </c>
      <c r="C59" s="24">
        <v>54894714</v>
      </c>
      <c r="D59" s="25">
        <v>57012</v>
      </c>
      <c r="E59" s="25">
        <v>1684529</v>
      </c>
      <c r="F59" s="25">
        <v>2062272</v>
      </c>
      <c r="G59" s="25">
        <v>108397</v>
      </c>
      <c r="H59" s="25">
        <v>84503</v>
      </c>
      <c r="I59" s="25">
        <v>58437</v>
      </c>
      <c r="J59" s="25">
        <v>58374</v>
      </c>
      <c r="K59" s="26">
        <f t="shared" si="2"/>
        <v>59008238</v>
      </c>
    </row>
    <row r="60" spans="1:11" ht="47.25" x14ac:dyDescent="0.25">
      <c r="A60" s="27">
        <v>2020100</v>
      </c>
      <c r="B60" s="28" t="s">
        <v>49</v>
      </c>
      <c r="C60" s="29">
        <v>33050000</v>
      </c>
      <c r="D60" s="30">
        <v>53138</v>
      </c>
      <c r="E60" s="30">
        <v>1500000</v>
      </c>
      <c r="F60" s="30">
        <v>2000000</v>
      </c>
      <c r="G60" s="30">
        <v>80000</v>
      </c>
      <c r="H60" s="30">
        <v>50000</v>
      </c>
      <c r="I60" s="30">
        <v>0</v>
      </c>
      <c r="J60" s="30">
        <v>44836</v>
      </c>
      <c r="K60" s="31">
        <f t="shared" si="2"/>
        <v>36777974</v>
      </c>
    </row>
    <row r="61" spans="1:11" x14ac:dyDescent="0.25">
      <c r="A61" s="27"/>
      <c r="B61" s="28"/>
      <c r="C61" s="24"/>
      <c r="D61" s="30"/>
      <c r="E61" s="30"/>
      <c r="F61" s="30"/>
      <c r="G61" s="25"/>
      <c r="H61" s="30"/>
      <c r="I61" s="30"/>
      <c r="J61" s="30"/>
      <c r="K61" s="26"/>
    </row>
    <row r="62" spans="1:11" x14ac:dyDescent="0.25">
      <c r="A62" s="22">
        <v>2060000</v>
      </c>
      <c r="B62" s="23" t="s">
        <v>50</v>
      </c>
      <c r="C62" s="24">
        <v>5122812</v>
      </c>
      <c r="D62" s="25">
        <v>139112</v>
      </c>
      <c r="E62" s="25">
        <v>1454677</v>
      </c>
      <c r="F62" s="25">
        <v>689409</v>
      </c>
      <c r="G62" s="25">
        <v>532521</v>
      </c>
      <c r="H62" s="25">
        <v>592938</v>
      </c>
      <c r="I62" s="25">
        <v>264460</v>
      </c>
      <c r="J62" s="25">
        <v>275242</v>
      </c>
      <c r="K62" s="26">
        <f t="shared" si="2"/>
        <v>9071171</v>
      </c>
    </row>
    <row r="63" spans="1:11" x14ac:dyDescent="0.25">
      <c r="A63" s="27"/>
      <c r="B63" s="28"/>
      <c r="C63" s="24"/>
      <c r="D63" s="30"/>
      <c r="E63" s="30"/>
      <c r="F63" s="30">
        <v>0</v>
      </c>
      <c r="G63" s="25"/>
      <c r="H63" s="30"/>
      <c r="I63" s="30">
        <v>0</v>
      </c>
      <c r="J63" s="30"/>
      <c r="K63" s="26"/>
    </row>
    <row r="64" spans="1:11" x14ac:dyDescent="0.25">
      <c r="A64" s="22">
        <v>2070000</v>
      </c>
      <c r="B64" s="23" t="s">
        <v>51</v>
      </c>
      <c r="C64" s="24">
        <v>12522069</v>
      </c>
      <c r="D64" s="25">
        <v>55590</v>
      </c>
      <c r="E64" s="25">
        <v>9180021</v>
      </c>
      <c r="F64" s="25">
        <v>2829680</v>
      </c>
      <c r="G64" s="25">
        <v>1801682</v>
      </c>
      <c r="H64" s="25">
        <v>2044225</v>
      </c>
      <c r="I64" s="25">
        <v>1332552</v>
      </c>
      <c r="J64" s="25">
        <v>772256</v>
      </c>
      <c r="K64" s="26">
        <f t="shared" si="2"/>
        <v>30538075</v>
      </c>
    </row>
    <row r="65" spans="1:11" x14ac:dyDescent="0.25">
      <c r="A65" s="27"/>
      <c r="B65" s="28"/>
      <c r="C65" s="24"/>
      <c r="D65" s="25"/>
      <c r="E65" s="25"/>
      <c r="F65" s="25"/>
      <c r="G65" s="25"/>
      <c r="H65" s="25"/>
      <c r="I65" s="25"/>
      <c r="J65" s="25"/>
      <c r="K65" s="26"/>
    </row>
    <row r="66" spans="1:11" x14ac:dyDescent="0.25">
      <c r="A66" s="22">
        <v>2090000</v>
      </c>
      <c r="B66" s="23" t="s">
        <v>52</v>
      </c>
      <c r="C66" s="24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6">
        <f t="shared" si="2"/>
        <v>0</v>
      </c>
    </row>
    <row r="67" spans="1:11" ht="16.5" thickBot="1" x14ac:dyDescent="0.3">
      <c r="A67" s="45"/>
      <c r="B67" s="46"/>
      <c r="C67" s="38"/>
      <c r="D67" s="40"/>
      <c r="E67" s="40"/>
      <c r="F67" s="40"/>
      <c r="G67" s="40"/>
      <c r="H67" s="40"/>
      <c r="I67" s="40"/>
      <c r="J67" s="40"/>
      <c r="K67" s="47">
        <f t="shared" si="2"/>
        <v>0</v>
      </c>
    </row>
    <row r="68" spans="1:11" ht="16.5" thickBot="1" x14ac:dyDescent="0.3">
      <c r="A68" s="13">
        <v>4000000</v>
      </c>
      <c r="B68" s="14" t="s">
        <v>53</v>
      </c>
      <c r="C68" s="42">
        <f>C69+C72+C76+C78+C80+C82+C84+C86</f>
        <v>417449376</v>
      </c>
      <c r="D68" s="42">
        <f t="shared" ref="D68:J68" si="8">D69+D72+D76+D78+D80+D82+D84+D86</f>
        <v>19596261</v>
      </c>
      <c r="E68" s="42">
        <f t="shared" si="8"/>
        <v>24867353</v>
      </c>
      <c r="F68" s="42">
        <f t="shared" si="8"/>
        <v>32589822</v>
      </c>
      <c r="G68" s="42">
        <f t="shared" si="8"/>
        <v>13952507</v>
      </c>
      <c r="H68" s="42">
        <f t="shared" si="8"/>
        <v>22048806</v>
      </c>
      <c r="I68" s="42">
        <f t="shared" si="8"/>
        <v>15832983</v>
      </c>
      <c r="J68" s="42">
        <f t="shared" si="8"/>
        <v>6247269</v>
      </c>
      <c r="K68" s="17">
        <f t="shared" si="2"/>
        <v>552584377</v>
      </c>
    </row>
    <row r="69" spans="1:11" x14ac:dyDescent="0.25">
      <c r="A69" s="18">
        <v>4010000</v>
      </c>
      <c r="B69" s="43" t="s">
        <v>54</v>
      </c>
      <c r="C69" s="20">
        <f>122917412+380000</f>
        <v>123297412</v>
      </c>
      <c r="D69" s="44">
        <v>13803564</v>
      </c>
      <c r="E69" s="44">
        <v>15239585</v>
      </c>
      <c r="F69" s="44">
        <v>11623510</v>
      </c>
      <c r="G69" s="44">
        <v>6082795</v>
      </c>
      <c r="H69" s="44">
        <v>3128590</v>
      </c>
      <c r="I69" s="44">
        <v>1078860</v>
      </c>
      <c r="J69" s="44">
        <v>931353</v>
      </c>
      <c r="K69" s="21">
        <f t="shared" si="2"/>
        <v>175185669</v>
      </c>
    </row>
    <row r="70" spans="1:11" x14ac:dyDescent="0.25">
      <c r="A70" s="27">
        <v>4010104</v>
      </c>
      <c r="B70" s="28" t="s">
        <v>55</v>
      </c>
      <c r="C70" s="29">
        <v>47232122</v>
      </c>
      <c r="D70" s="30">
        <v>13513004</v>
      </c>
      <c r="E70" s="30">
        <v>7403153</v>
      </c>
      <c r="F70" s="30">
        <v>3261494</v>
      </c>
      <c r="G70" s="30">
        <v>1302289</v>
      </c>
      <c r="H70" s="30">
        <v>2114978</v>
      </c>
      <c r="I70" s="30">
        <v>718444</v>
      </c>
      <c r="J70" s="30">
        <v>325090</v>
      </c>
      <c r="K70" s="31">
        <f t="shared" si="2"/>
        <v>75870574</v>
      </c>
    </row>
    <row r="71" spans="1:11" x14ac:dyDescent="0.25">
      <c r="A71" s="27"/>
      <c r="B71" s="28"/>
      <c r="C71" s="24"/>
      <c r="D71" s="30"/>
      <c r="E71" s="30"/>
      <c r="F71" s="30">
        <v>0</v>
      </c>
      <c r="G71" s="25"/>
      <c r="H71" s="30">
        <v>0</v>
      </c>
      <c r="I71" s="30">
        <v>0</v>
      </c>
      <c r="J71" s="30"/>
      <c r="K71" s="26">
        <f t="shared" si="2"/>
        <v>0</v>
      </c>
    </row>
    <row r="72" spans="1:11" x14ac:dyDescent="0.25">
      <c r="A72" s="22">
        <v>4020000</v>
      </c>
      <c r="B72" s="23" t="s">
        <v>56</v>
      </c>
      <c r="C72" s="24">
        <f>SUM(C73:C74)</f>
        <v>6766220</v>
      </c>
      <c r="D72" s="24">
        <f t="shared" ref="D72:J72" si="9">SUM(D73:D74)</f>
        <v>3003944</v>
      </c>
      <c r="E72" s="24">
        <f t="shared" si="9"/>
        <v>2205038</v>
      </c>
      <c r="F72" s="24">
        <f t="shared" si="9"/>
        <v>3420950</v>
      </c>
      <c r="G72" s="24">
        <f t="shared" si="9"/>
        <v>986804</v>
      </c>
      <c r="H72" s="24">
        <f t="shared" si="9"/>
        <v>2910697</v>
      </c>
      <c r="I72" s="24">
        <f t="shared" si="9"/>
        <v>793026</v>
      </c>
      <c r="J72" s="24">
        <f t="shared" si="9"/>
        <v>567157</v>
      </c>
      <c r="K72" s="26">
        <f t="shared" si="2"/>
        <v>20653836</v>
      </c>
    </row>
    <row r="73" spans="1:11" ht="31.5" x14ac:dyDescent="0.25">
      <c r="A73" s="27">
        <v>4020100</v>
      </c>
      <c r="B73" s="28" t="s">
        <v>57</v>
      </c>
      <c r="C73" s="29">
        <v>2103291</v>
      </c>
      <c r="D73" s="30">
        <v>919121</v>
      </c>
      <c r="E73" s="30">
        <v>560814</v>
      </c>
      <c r="F73" s="30">
        <v>367923</v>
      </c>
      <c r="G73" s="30">
        <v>327344</v>
      </c>
      <c r="H73" s="30">
        <v>1040483</v>
      </c>
      <c r="I73" s="30">
        <v>250820</v>
      </c>
      <c r="J73" s="30">
        <v>150366</v>
      </c>
      <c r="K73" s="31">
        <f t="shared" si="2"/>
        <v>5720162</v>
      </c>
    </row>
    <row r="74" spans="1:11" ht="31.5" x14ac:dyDescent="0.25">
      <c r="A74" s="27">
        <v>4020200</v>
      </c>
      <c r="B74" s="28" t="s">
        <v>58</v>
      </c>
      <c r="C74" s="29">
        <v>4662929</v>
      </c>
      <c r="D74" s="30">
        <v>2084823</v>
      </c>
      <c r="E74" s="30">
        <v>1644224</v>
      </c>
      <c r="F74" s="30">
        <v>3053027</v>
      </c>
      <c r="G74" s="30">
        <v>659460</v>
      </c>
      <c r="H74" s="30">
        <v>1870214</v>
      </c>
      <c r="I74" s="30">
        <v>542206</v>
      </c>
      <c r="J74" s="30">
        <v>416791</v>
      </c>
      <c r="K74" s="31">
        <f t="shared" ref="K74:K89" si="10">SUM(C74:J74)</f>
        <v>14933674</v>
      </c>
    </row>
    <row r="75" spans="1:11" x14ac:dyDescent="0.25">
      <c r="A75" s="22"/>
      <c r="B75" s="23"/>
      <c r="C75" s="24"/>
      <c r="D75" s="30"/>
      <c r="E75" s="30"/>
      <c r="F75" s="30">
        <v>0</v>
      </c>
      <c r="G75" s="25"/>
      <c r="H75" s="30">
        <v>0</v>
      </c>
      <c r="I75" s="30">
        <v>0</v>
      </c>
      <c r="J75" s="30"/>
      <c r="K75" s="26">
        <f t="shared" si="10"/>
        <v>0</v>
      </c>
    </row>
    <row r="76" spans="1:11" ht="63" x14ac:dyDescent="0.25">
      <c r="A76" s="22">
        <v>4080000</v>
      </c>
      <c r="B76" s="23" t="s">
        <v>59</v>
      </c>
      <c r="C76" s="24">
        <v>519248</v>
      </c>
      <c r="D76" s="25">
        <v>0</v>
      </c>
      <c r="E76" s="25">
        <v>636894</v>
      </c>
      <c r="F76" s="25">
        <v>11657740</v>
      </c>
      <c r="G76" s="25">
        <v>5234178</v>
      </c>
      <c r="H76" s="25">
        <v>13517479</v>
      </c>
      <c r="I76" s="25">
        <v>12521634</v>
      </c>
      <c r="J76" s="25">
        <v>3874977</v>
      </c>
      <c r="K76" s="26">
        <f t="shared" si="10"/>
        <v>47962150</v>
      </c>
    </row>
    <row r="77" spans="1:11" x14ac:dyDescent="0.25">
      <c r="A77" s="22"/>
      <c r="B77" s="23"/>
      <c r="C77" s="24"/>
      <c r="D77" s="25"/>
      <c r="E77" s="25"/>
      <c r="F77" s="25"/>
      <c r="G77" s="25"/>
      <c r="H77" s="25"/>
      <c r="I77" s="25"/>
      <c r="J77" s="25"/>
      <c r="K77" s="26"/>
    </row>
    <row r="78" spans="1:11" x14ac:dyDescent="0.25">
      <c r="A78" s="22">
        <v>4100000</v>
      </c>
      <c r="B78" s="23" t="s">
        <v>60</v>
      </c>
      <c r="C78" s="24">
        <f>202239581+4799749+10327977-380000</f>
        <v>216987307</v>
      </c>
      <c r="D78" s="25">
        <v>2788753</v>
      </c>
      <c r="E78" s="25">
        <v>6785836</v>
      </c>
      <c r="F78" s="25">
        <v>5887622</v>
      </c>
      <c r="G78" s="25">
        <v>1648730</v>
      </c>
      <c r="H78" s="25">
        <v>2492040</v>
      </c>
      <c r="I78" s="25">
        <v>1439463</v>
      </c>
      <c r="J78" s="25">
        <v>873782</v>
      </c>
      <c r="K78" s="26">
        <f t="shared" si="10"/>
        <v>238903533</v>
      </c>
    </row>
    <row r="79" spans="1:11" x14ac:dyDescent="0.25">
      <c r="A79" s="22"/>
      <c r="B79" s="23"/>
      <c r="C79" s="24"/>
      <c r="D79" s="25"/>
      <c r="E79" s="25"/>
      <c r="F79" s="25"/>
      <c r="G79" s="25"/>
      <c r="H79" s="25"/>
      <c r="I79" s="25"/>
      <c r="J79" s="25"/>
      <c r="K79" s="26">
        <f t="shared" si="10"/>
        <v>0</v>
      </c>
    </row>
    <row r="80" spans="1:11" x14ac:dyDescent="0.25">
      <c r="A80" s="22">
        <v>4110000</v>
      </c>
      <c r="B80" s="23" t="s">
        <v>61</v>
      </c>
      <c r="C80" s="24">
        <v>5026949</v>
      </c>
      <c r="D80" s="25"/>
      <c r="E80" s="25"/>
      <c r="F80" s="25"/>
      <c r="G80" s="25"/>
      <c r="H80" s="25"/>
      <c r="I80" s="25"/>
      <c r="J80" s="25"/>
      <c r="K80" s="26">
        <f t="shared" si="10"/>
        <v>5026949</v>
      </c>
    </row>
    <row r="81" spans="1:11" x14ac:dyDescent="0.25">
      <c r="A81" s="22"/>
      <c r="B81" s="23"/>
      <c r="C81" s="24"/>
      <c r="D81" s="25"/>
      <c r="E81" s="25"/>
      <c r="F81" s="25"/>
      <c r="G81" s="25"/>
      <c r="H81" s="25"/>
      <c r="I81" s="25"/>
      <c r="J81" s="25"/>
      <c r="K81" s="26">
        <f t="shared" si="10"/>
        <v>0</v>
      </c>
    </row>
    <row r="82" spans="1:11" x14ac:dyDescent="0.25">
      <c r="A82" s="22">
        <v>4120000</v>
      </c>
      <c r="B82" s="23" t="s">
        <v>62</v>
      </c>
      <c r="C82" s="24">
        <v>12000000</v>
      </c>
      <c r="D82" s="25"/>
      <c r="E82" s="25"/>
      <c r="F82" s="25"/>
      <c r="G82" s="25"/>
      <c r="H82" s="25"/>
      <c r="I82" s="25"/>
      <c r="J82" s="25"/>
      <c r="K82" s="26">
        <f t="shared" si="10"/>
        <v>12000000</v>
      </c>
    </row>
    <row r="83" spans="1:11" x14ac:dyDescent="0.25">
      <c r="A83" s="22"/>
      <c r="B83" s="23"/>
      <c r="C83" s="24"/>
      <c r="D83" s="25"/>
      <c r="E83" s="25"/>
      <c r="F83" s="25"/>
      <c r="G83" s="25"/>
      <c r="H83" s="25"/>
      <c r="I83" s="25"/>
      <c r="J83" s="25"/>
      <c r="K83" s="26">
        <f t="shared" si="10"/>
        <v>0</v>
      </c>
    </row>
    <row r="84" spans="1:11" x14ac:dyDescent="0.25">
      <c r="A84" s="22">
        <v>4130000</v>
      </c>
      <c r="B84" s="23" t="s">
        <v>68</v>
      </c>
      <c r="C84" s="24">
        <v>20500000</v>
      </c>
      <c r="D84" s="25"/>
      <c r="E84" s="25"/>
      <c r="F84" s="25"/>
      <c r="G84" s="25"/>
      <c r="H84" s="25"/>
      <c r="I84" s="25"/>
      <c r="J84" s="25"/>
      <c r="K84" s="26">
        <f t="shared" si="10"/>
        <v>20500000</v>
      </c>
    </row>
    <row r="85" spans="1:11" x14ac:dyDescent="0.25">
      <c r="A85" s="45"/>
      <c r="B85" s="46"/>
      <c r="C85" s="38"/>
      <c r="D85" s="40"/>
      <c r="E85" s="40"/>
      <c r="F85" s="40"/>
      <c r="G85" s="40"/>
      <c r="H85" s="40"/>
      <c r="I85" s="40"/>
      <c r="J85" s="40"/>
      <c r="K85" s="47"/>
    </row>
    <row r="86" spans="1:11" x14ac:dyDescent="0.25">
      <c r="A86" s="22">
        <v>4140000</v>
      </c>
      <c r="B86" s="23" t="s">
        <v>67</v>
      </c>
      <c r="C86" s="24">
        <v>32352240</v>
      </c>
      <c r="D86" s="25"/>
      <c r="E86" s="25"/>
      <c r="F86" s="25"/>
      <c r="G86" s="25"/>
      <c r="H86" s="25"/>
      <c r="I86" s="25"/>
      <c r="J86" s="25"/>
      <c r="K86" s="26">
        <f t="shared" ref="K86" si="11">SUM(C86:J86)</f>
        <v>32352240</v>
      </c>
    </row>
    <row r="87" spans="1:11" ht="16.5" thickBot="1" x14ac:dyDescent="0.3">
      <c r="A87" s="45"/>
      <c r="B87" s="46"/>
      <c r="C87" s="38"/>
      <c r="D87" s="40"/>
      <c r="E87" s="40"/>
      <c r="F87" s="40"/>
      <c r="G87" s="40"/>
      <c r="H87" s="40"/>
      <c r="I87" s="40"/>
      <c r="J87" s="40"/>
      <c r="K87" s="47">
        <f t="shared" si="10"/>
        <v>0</v>
      </c>
    </row>
    <row r="88" spans="1:11" ht="32.25" thickBot="1" x14ac:dyDescent="0.3">
      <c r="A88" s="13">
        <v>5000000</v>
      </c>
      <c r="B88" s="49" t="s">
        <v>63</v>
      </c>
      <c r="C88" s="42">
        <v>179049991</v>
      </c>
      <c r="D88" s="48">
        <v>6849151</v>
      </c>
      <c r="E88" s="48">
        <v>61728125</v>
      </c>
      <c r="F88" s="48">
        <v>29481853</v>
      </c>
      <c r="G88" s="48">
        <v>12750844</v>
      </c>
      <c r="H88" s="48">
        <v>12792769</v>
      </c>
      <c r="I88" s="48">
        <v>11553506</v>
      </c>
      <c r="J88" s="48">
        <v>6088924</v>
      </c>
      <c r="K88" s="17">
        <f t="shared" si="10"/>
        <v>320295163</v>
      </c>
    </row>
    <row r="89" spans="1:11" ht="16.5" thickBot="1" x14ac:dyDescent="0.3">
      <c r="A89" s="50"/>
      <c r="B89" s="51" t="s">
        <v>72</v>
      </c>
      <c r="C89" s="52">
        <f t="shared" ref="C89:J89" si="12">C14+C50+C68+C88</f>
        <v>1740610634</v>
      </c>
      <c r="D89" s="52">
        <f t="shared" si="12"/>
        <v>232041895</v>
      </c>
      <c r="E89" s="52">
        <f t="shared" si="12"/>
        <v>350170627</v>
      </c>
      <c r="F89" s="52">
        <f t="shared" si="12"/>
        <v>286397439.995</v>
      </c>
      <c r="G89" s="52">
        <f t="shared" si="12"/>
        <v>130307233</v>
      </c>
      <c r="H89" s="52">
        <f t="shared" si="12"/>
        <v>172613338</v>
      </c>
      <c r="I89" s="52">
        <f t="shared" si="12"/>
        <v>99881750</v>
      </c>
      <c r="J89" s="52">
        <f t="shared" si="12"/>
        <v>51890597</v>
      </c>
      <c r="K89" s="53">
        <f t="shared" si="10"/>
        <v>3063913513.9949999</v>
      </c>
    </row>
    <row r="95" spans="1:11" x14ac:dyDescent="0.25">
      <c r="A95" s="54"/>
      <c r="B95" s="55"/>
      <c r="C95" s="56"/>
      <c r="D95" s="56"/>
      <c r="E95" s="56"/>
      <c r="F95" s="56"/>
      <c r="G95" s="56"/>
      <c r="H95" s="56"/>
      <c r="I95" s="56"/>
      <c r="J95" s="56"/>
      <c r="K95" s="57"/>
    </row>
    <row r="96" spans="1:11" x14ac:dyDescent="0.25">
      <c r="A96" s="54"/>
      <c r="B96" s="55"/>
      <c r="C96" s="56"/>
      <c r="D96" s="56"/>
      <c r="E96" s="56"/>
      <c r="F96" s="56"/>
      <c r="G96" s="56"/>
      <c r="H96" s="56"/>
      <c r="I96" s="56"/>
      <c r="J96" s="56"/>
      <c r="K96" s="57"/>
    </row>
    <row r="99" spans="1:11" x14ac:dyDescent="0.25">
      <c r="A99" s="54"/>
      <c r="B99" s="55"/>
      <c r="C99" s="56"/>
      <c r="D99" s="56"/>
      <c r="E99" s="56"/>
      <c r="F99" s="56"/>
      <c r="G99" s="56"/>
      <c r="H99" s="56"/>
      <c r="I99" s="56"/>
      <c r="J99" s="56"/>
      <c r="K99" s="57"/>
    </row>
    <row r="138" spans="1:11" x14ac:dyDescent="0.25">
      <c r="A138" s="54"/>
      <c r="B138" s="55"/>
      <c r="C138" s="56"/>
      <c r="D138" s="56"/>
      <c r="E138" s="56"/>
      <c r="F138" s="56"/>
      <c r="G138" s="56"/>
      <c r="H138" s="56"/>
      <c r="I138" s="56"/>
      <c r="J138" s="56"/>
      <c r="K138" s="57"/>
    </row>
    <row r="152" spans="1:11" x14ac:dyDescent="0.25">
      <c r="A152" s="54"/>
      <c r="B152" s="55"/>
      <c r="C152" s="56"/>
      <c r="D152" s="56"/>
      <c r="E152" s="56"/>
      <c r="F152" s="56"/>
      <c r="G152" s="56"/>
      <c r="H152" s="56"/>
      <c r="I152" s="56"/>
      <c r="J152" s="56"/>
      <c r="K152" s="57"/>
    </row>
    <row r="161" spans="1:11" x14ac:dyDescent="0.25">
      <c r="A161" s="54"/>
      <c r="B161" s="55"/>
      <c r="C161" s="56"/>
      <c r="D161" s="56"/>
      <c r="E161" s="56"/>
      <c r="F161" s="56"/>
      <c r="G161" s="56"/>
      <c r="H161" s="56"/>
      <c r="I161" s="56"/>
      <c r="J161" s="56"/>
      <c r="K161" s="57"/>
    </row>
    <row r="162" spans="1:11" x14ac:dyDescent="0.25">
      <c r="A162" s="54"/>
      <c r="B162" s="55"/>
      <c r="C162" s="56"/>
      <c r="D162" s="56"/>
      <c r="E162" s="56"/>
      <c r="F162" s="56"/>
      <c r="G162" s="56"/>
      <c r="H162" s="56"/>
      <c r="I162" s="56"/>
      <c r="J162" s="56"/>
      <c r="K162" s="57"/>
    </row>
    <row r="163" spans="1:11" x14ac:dyDescent="0.25">
      <c r="A163" s="54"/>
      <c r="B163" s="55"/>
      <c r="C163" s="56"/>
      <c r="D163" s="56"/>
      <c r="E163" s="56"/>
      <c r="F163" s="56"/>
      <c r="G163" s="56"/>
      <c r="H163" s="56"/>
      <c r="I163" s="56"/>
      <c r="J163" s="56"/>
      <c r="K163" s="57"/>
    </row>
    <row r="197" spans="1:11" x14ac:dyDescent="0.25">
      <c r="A197" s="54"/>
      <c r="B197" s="55"/>
      <c r="C197" s="56"/>
      <c r="D197" s="56"/>
      <c r="E197" s="56"/>
      <c r="F197" s="56"/>
      <c r="G197" s="56"/>
      <c r="H197" s="56"/>
      <c r="I197" s="56"/>
      <c r="J197" s="56"/>
      <c r="K197" s="57"/>
    </row>
    <row r="220" spans="2:11" x14ac:dyDescent="0.25">
      <c r="B220" s="55"/>
      <c r="C220" s="56"/>
      <c r="D220" s="56"/>
      <c r="E220" s="56"/>
      <c r="F220" s="56"/>
      <c r="G220" s="56"/>
      <c r="H220" s="56"/>
      <c r="I220" s="56"/>
      <c r="J220" s="56"/>
      <c r="K220" s="57"/>
    </row>
    <row r="221" spans="2:11" x14ac:dyDescent="0.25">
      <c r="B221" s="55"/>
      <c r="C221" s="56"/>
      <c r="D221" s="56"/>
      <c r="E221" s="56"/>
      <c r="F221" s="56"/>
      <c r="G221" s="56"/>
      <c r="H221" s="56"/>
      <c r="I221" s="56"/>
      <c r="J221" s="56"/>
      <c r="K221" s="57"/>
    </row>
    <row r="245" spans="1:11" x14ac:dyDescent="0.25">
      <c r="B245" s="55"/>
      <c r="C245" s="56"/>
      <c r="D245" s="56"/>
      <c r="E245" s="56"/>
      <c r="F245" s="56"/>
      <c r="G245" s="56"/>
      <c r="H245" s="56"/>
      <c r="I245" s="56"/>
      <c r="J245" s="56"/>
      <c r="K245" s="57"/>
    </row>
    <row r="246" spans="1:11" x14ac:dyDescent="0.25">
      <c r="B246" s="55"/>
      <c r="C246" s="56"/>
      <c r="D246" s="56"/>
      <c r="E246" s="56"/>
      <c r="F246" s="56"/>
      <c r="G246" s="56"/>
      <c r="H246" s="56"/>
      <c r="I246" s="56"/>
      <c r="J246" s="56"/>
      <c r="K246" s="57"/>
    </row>
    <row r="247" spans="1:11" x14ac:dyDescent="0.25">
      <c r="B247" s="55"/>
      <c r="C247" s="56"/>
      <c r="D247" s="56"/>
      <c r="E247" s="56"/>
      <c r="F247" s="56"/>
      <c r="G247" s="56"/>
      <c r="H247" s="56"/>
      <c r="I247" s="56"/>
      <c r="J247" s="56"/>
      <c r="K247" s="57"/>
    </row>
    <row r="248" spans="1:11" x14ac:dyDescent="0.25">
      <c r="B248" s="55"/>
      <c r="C248" s="56"/>
      <c r="D248" s="56"/>
      <c r="E248" s="56"/>
      <c r="F248" s="56"/>
      <c r="G248" s="56"/>
      <c r="H248" s="56"/>
      <c r="I248" s="56"/>
      <c r="J248" s="56"/>
      <c r="K248" s="57"/>
    </row>
    <row r="254" spans="1:11" x14ac:dyDescent="0.25">
      <c r="A254" s="54"/>
      <c r="B254" s="55"/>
      <c r="C254" s="56"/>
      <c r="D254" s="56"/>
      <c r="E254" s="56"/>
      <c r="F254" s="56"/>
      <c r="G254" s="56"/>
      <c r="H254" s="56"/>
      <c r="I254" s="56"/>
      <c r="J254" s="56"/>
      <c r="K254" s="57"/>
    </row>
    <row r="255" spans="1:11" x14ac:dyDescent="0.25">
      <c r="B255" s="55"/>
      <c r="C255" s="56"/>
      <c r="D255" s="56"/>
      <c r="E255" s="56"/>
      <c r="F255" s="56"/>
      <c r="G255" s="56"/>
      <c r="H255" s="56"/>
      <c r="I255" s="56"/>
      <c r="J255" s="56"/>
      <c r="K255" s="57"/>
    </row>
    <row r="256" spans="1:11" x14ac:dyDescent="0.25">
      <c r="B256" s="55"/>
      <c r="C256" s="56"/>
      <c r="D256" s="56"/>
      <c r="E256" s="56"/>
      <c r="F256" s="56"/>
      <c r="G256" s="56"/>
      <c r="H256" s="56"/>
      <c r="I256" s="56"/>
      <c r="J256" s="56"/>
      <c r="K256" s="57"/>
    </row>
  </sheetData>
  <mergeCells count="8">
    <mergeCell ref="H2:K2"/>
    <mergeCell ref="H3:K3"/>
    <mergeCell ref="H4:K4"/>
    <mergeCell ref="H5:K5"/>
    <mergeCell ref="A11:K11"/>
    <mergeCell ref="I7:K7"/>
    <mergeCell ref="H8:K8"/>
    <mergeCell ref="I9:K9"/>
  </mergeCells>
  <printOptions horizontalCentered="1"/>
  <pageMargins left="0.39370078740157483" right="0.15748031496062992" top="0.59055118110236227" bottom="0.39370078740157483" header="0" footer="0"/>
  <pageSetup paperSize="9" scale="70" firstPageNumber="9" orientation="landscape" useFirstPageNumber="1" verticalDpi="0" r:id="rId1"/>
  <headerFooter>
    <oddHeader>&amp;C&amp;P</oddHeader>
  </headerFooter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№1.1 (158)</vt:lpstr>
      <vt:lpstr>'Приложение №1.1 (158)'!Заголовки_для_печати</vt:lpstr>
      <vt:lpstr>'Приложение №1.1 (158)'!Область_печати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2021-05-25T12:47:53Z</dcterms:modified>
</cp:coreProperties>
</file>