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Приложение № 2.1" sheetId="1" r:id="rId1"/>
  </sheets>
  <definedNames>
    <definedName name="_xlnm.Print_Titles" localSheetId="0">'Приложение № 2.1'!$A:$B,'Приложение № 2.1'!$7:$8</definedName>
    <definedName name="_xlnm.Print_Area" localSheetId="0">'Приложение № 2.1'!$A$1:$AC$79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78" i="1" l="1"/>
  <c r="K76" i="1"/>
  <c r="K74" i="1"/>
  <c r="K72" i="1"/>
  <c r="K70" i="1"/>
  <c r="C68" i="1"/>
  <c r="K68" i="1" s="1"/>
  <c r="K66" i="1"/>
  <c r="K64" i="1"/>
  <c r="K62" i="1"/>
  <c r="K61" i="1"/>
  <c r="C61" i="1"/>
  <c r="J60" i="1"/>
  <c r="I60" i="1"/>
  <c r="H60" i="1"/>
  <c r="G60" i="1"/>
  <c r="F60" i="1"/>
  <c r="E60" i="1"/>
  <c r="D60" i="1"/>
  <c r="C60" i="1"/>
  <c r="K60" i="1" s="1"/>
  <c r="K58" i="1"/>
  <c r="K56" i="1"/>
  <c r="K54" i="1"/>
  <c r="K52" i="1"/>
  <c r="K51" i="1"/>
  <c r="K49" i="1"/>
  <c r="K48" i="1"/>
  <c r="K47" i="1"/>
  <c r="K46" i="1"/>
  <c r="K45" i="1"/>
  <c r="K44" i="1"/>
  <c r="K43" i="1"/>
  <c r="J42" i="1"/>
  <c r="I42" i="1"/>
  <c r="H42" i="1"/>
  <c r="G42" i="1"/>
  <c r="F42" i="1"/>
  <c r="E42" i="1"/>
  <c r="D42" i="1"/>
  <c r="C42" i="1"/>
  <c r="K42" i="1" s="1"/>
  <c r="K41" i="1"/>
  <c r="K40" i="1"/>
  <c r="J39" i="1"/>
  <c r="I39" i="1"/>
  <c r="H39" i="1"/>
  <c r="G39" i="1"/>
  <c r="F39" i="1"/>
  <c r="E39" i="1"/>
  <c r="D39" i="1"/>
  <c r="C39" i="1"/>
  <c r="K39" i="1" s="1"/>
  <c r="K38" i="1"/>
  <c r="K37" i="1"/>
  <c r="C37" i="1"/>
  <c r="J36" i="1"/>
  <c r="I36" i="1"/>
  <c r="H36" i="1"/>
  <c r="G36" i="1"/>
  <c r="F36" i="1"/>
  <c r="E36" i="1"/>
  <c r="D36" i="1"/>
  <c r="C36" i="1"/>
  <c r="K36" i="1" s="1"/>
  <c r="K34" i="1"/>
  <c r="K33" i="1"/>
  <c r="K32" i="1"/>
  <c r="K31" i="1"/>
  <c r="K30" i="1"/>
  <c r="K29" i="1"/>
  <c r="J28" i="1"/>
  <c r="I28" i="1"/>
  <c r="H28" i="1"/>
  <c r="G28" i="1"/>
  <c r="F28" i="1"/>
  <c r="E28" i="1"/>
  <c r="D28" i="1"/>
  <c r="C28" i="1"/>
  <c r="K28" i="1" s="1"/>
  <c r="K27" i="1"/>
  <c r="K25" i="1"/>
  <c r="K23" i="1"/>
  <c r="K22" i="1"/>
  <c r="K21" i="1"/>
  <c r="K20" i="1"/>
  <c r="J19" i="1"/>
  <c r="I19" i="1"/>
  <c r="H19" i="1"/>
  <c r="G19" i="1"/>
  <c r="F19" i="1"/>
  <c r="E19" i="1"/>
  <c r="D19" i="1"/>
  <c r="C19" i="1"/>
  <c r="K19" i="1" s="1"/>
  <c r="K17" i="1"/>
  <c r="K16" i="1"/>
  <c r="K15" i="1"/>
  <c r="K14" i="1"/>
  <c r="K13" i="1"/>
  <c r="K12" i="1"/>
  <c r="K11" i="1"/>
  <c r="J10" i="1"/>
  <c r="I10" i="1"/>
  <c r="I9" i="1" s="1"/>
  <c r="I79" i="1" s="1"/>
  <c r="H10" i="1"/>
  <c r="G10" i="1"/>
  <c r="G9" i="1" s="1"/>
  <c r="G79" i="1" s="1"/>
  <c r="F10" i="1"/>
  <c r="E10" i="1"/>
  <c r="E9" i="1" s="1"/>
  <c r="E79" i="1" s="1"/>
  <c r="D10" i="1"/>
  <c r="C10" i="1"/>
  <c r="C9" i="1" s="1"/>
  <c r="J9" i="1"/>
  <c r="J79" i="1" s="1"/>
  <c r="H9" i="1"/>
  <c r="H79" i="1" s="1"/>
  <c r="F9" i="1"/>
  <c r="F79" i="1" s="1"/>
  <c r="D9" i="1"/>
  <c r="D79" i="1" s="1"/>
  <c r="C79" i="1" l="1"/>
  <c r="K79" i="1" s="1"/>
  <c r="K9" i="1"/>
  <c r="K10" i="1"/>
  <c r="L37" i="1"/>
  <c r="L61" i="1"/>
  <c r="L68" i="1" l="1"/>
  <c r="T68" i="1" l="1"/>
  <c r="T37" i="1"/>
  <c r="S36" i="1"/>
  <c r="R36" i="1"/>
  <c r="Q36" i="1"/>
  <c r="P36" i="1"/>
  <c r="O36" i="1"/>
  <c r="N36" i="1"/>
  <c r="M36" i="1"/>
  <c r="L36" i="1"/>
  <c r="T36" i="1" s="1"/>
  <c r="U37" i="1" l="1"/>
  <c r="U68" i="1"/>
  <c r="AC18" i="1"/>
  <c r="AC24" i="1"/>
  <c r="AC26" i="1"/>
  <c r="AC35" i="1"/>
  <c r="AC50" i="1"/>
  <c r="AC53" i="1"/>
  <c r="AC55" i="1"/>
  <c r="AC57" i="1"/>
  <c r="AC59" i="1"/>
  <c r="AC63" i="1"/>
  <c r="AC65" i="1"/>
  <c r="AC67" i="1"/>
  <c r="AC69" i="1"/>
  <c r="AC71" i="1"/>
  <c r="AC73" i="1"/>
  <c r="AC75" i="1"/>
  <c r="AC77" i="1"/>
  <c r="AB11" i="1"/>
  <c r="AB12" i="1"/>
  <c r="AB13" i="1"/>
  <c r="AB14" i="1"/>
  <c r="AB15" i="1"/>
  <c r="AB16" i="1"/>
  <c r="AB17" i="1"/>
  <c r="AB18" i="1"/>
  <c r="AB20" i="1"/>
  <c r="AB21" i="1"/>
  <c r="AB22" i="1"/>
  <c r="AB23" i="1"/>
  <c r="AB24" i="1"/>
  <c r="AB25" i="1"/>
  <c r="AB26" i="1"/>
  <c r="AB27" i="1"/>
  <c r="AB29" i="1"/>
  <c r="AB30" i="1"/>
  <c r="AB31" i="1"/>
  <c r="AB32" i="1"/>
  <c r="AB33" i="1"/>
  <c r="AB34" i="1"/>
  <c r="AB35" i="1"/>
  <c r="AB37" i="1"/>
  <c r="AB38" i="1"/>
  <c r="AB40" i="1"/>
  <c r="AB41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A11" i="1"/>
  <c r="AA12" i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6" i="1"/>
  <c r="AA27" i="1"/>
  <c r="AA29" i="1"/>
  <c r="AA30" i="1"/>
  <c r="AA31" i="1"/>
  <c r="AA32" i="1"/>
  <c r="AA33" i="1"/>
  <c r="AA34" i="1"/>
  <c r="AA35" i="1"/>
  <c r="AA37" i="1"/>
  <c r="AA38" i="1"/>
  <c r="AA40" i="1"/>
  <c r="AA41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Z11" i="1"/>
  <c r="Z12" i="1"/>
  <c r="Z13" i="1"/>
  <c r="Z14" i="1"/>
  <c r="Z15" i="1"/>
  <c r="Z16" i="1"/>
  <c r="Z17" i="1"/>
  <c r="Z18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7" i="1"/>
  <c r="Z38" i="1"/>
  <c r="Z40" i="1"/>
  <c r="Z41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Y11" i="1"/>
  <c r="Y12" i="1"/>
  <c r="Y13" i="1"/>
  <c r="Y14" i="1"/>
  <c r="Y15" i="1"/>
  <c r="Y16" i="1"/>
  <c r="Y17" i="1"/>
  <c r="Y18" i="1"/>
  <c r="Y20" i="1"/>
  <c r="Y21" i="1"/>
  <c r="Y22" i="1"/>
  <c r="Y23" i="1"/>
  <c r="Y24" i="1"/>
  <c r="Y25" i="1"/>
  <c r="Y26" i="1"/>
  <c r="Y27" i="1"/>
  <c r="Y29" i="1"/>
  <c r="Y30" i="1"/>
  <c r="Y31" i="1"/>
  <c r="Y32" i="1"/>
  <c r="Y33" i="1"/>
  <c r="Y34" i="1"/>
  <c r="Y35" i="1"/>
  <c r="Y37" i="1"/>
  <c r="Y38" i="1"/>
  <c r="Y40" i="1"/>
  <c r="Y41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X11" i="1"/>
  <c r="X12" i="1"/>
  <c r="X13" i="1"/>
  <c r="X14" i="1"/>
  <c r="X15" i="1"/>
  <c r="X16" i="1"/>
  <c r="X17" i="1"/>
  <c r="X18" i="1"/>
  <c r="X20" i="1"/>
  <c r="X21" i="1"/>
  <c r="X22" i="1"/>
  <c r="X23" i="1"/>
  <c r="X24" i="1"/>
  <c r="X25" i="1"/>
  <c r="X26" i="1"/>
  <c r="X27" i="1"/>
  <c r="X29" i="1"/>
  <c r="X30" i="1"/>
  <c r="X31" i="1"/>
  <c r="X32" i="1"/>
  <c r="X33" i="1"/>
  <c r="X34" i="1"/>
  <c r="X35" i="1"/>
  <c r="X37" i="1"/>
  <c r="X38" i="1"/>
  <c r="X40" i="1"/>
  <c r="X41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W11" i="1"/>
  <c r="W12" i="1"/>
  <c r="W13" i="1"/>
  <c r="W14" i="1"/>
  <c r="W15" i="1"/>
  <c r="W16" i="1"/>
  <c r="W17" i="1"/>
  <c r="W18" i="1"/>
  <c r="W20" i="1"/>
  <c r="W21" i="1"/>
  <c r="W22" i="1"/>
  <c r="W23" i="1"/>
  <c r="W24" i="1"/>
  <c r="W25" i="1"/>
  <c r="W26" i="1"/>
  <c r="W27" i="1"/>
  <c r="W29" i="1"/>
  <c r="W30" i="1"/>
  <c r="W31" i="1"/>
  <c r="W32" i="1"/>
  <c r="W33" i="1"/>
  <c r="W34" i="1"/>
  <c r="W35" i="1"/>
  <c r="W37" i="1"/>
  <c r="W38" i="1"/>
  <c r="W40" i="1"/>
  <c r="W41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V11" i="1"/>
  <c r="V12" i="1"/>
  <c r="V13" i="1"/>
  <c r="V14" i="1"/>
  <c r="V15" i="1"/>
  <c r="V16" i="1"/>
  <c r="V17" i="1"/>
  <c r="V18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34" i="1"/>
  <c r="V35" i="1"/>
  <c r="V37" i="1"/>
  <c r="V38" i="1"/>
  <c r="V40" i="1"/>
  <c r="V41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U11" i="1"/>
  <c r="U12" i="1"/>
  <c r="U13" i="1"/>
  <c r="U14" i="1"/>
  <c r="U15" i="1"/>
  <c r="U16" i="1"/>
  <c r="U17" i="1"/>
  <c r="U18" i="1"/>
  <c r="U20" i="1"/>
  <c r="U21" i="1"/>
  <c r="U22" i="1"/>
  <c r="U23" i="1"/>
  <c r="U24" i="1"/>
  <c r="U25" i="1"/>
  <c r="U26" i="1"/>
  <c r="U27" i="1"/>
  <c r="U29" i="1"/>
  <c r="U30" i="1"/>
  <c r="U31" i="1"/>
  <c r="U32" i="1"/>
  <c r="U33" i="1"/>
  <c r="U34" i="1"/>
  <c r="U35" i="1"/>
  <c r="U38" i="1"/>
  <c r="U40" i="1"/>
  <c r="U41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1" i="1"/>
  <c r="U62" i="1"/>
  <c r="U63" i="1"/>
  <c r="U64" i="1"/>
  <c r="U65" i="1"/>
  <c r="U66" i="1"/>
  <c r="U67" i="1"/>
  <c r="U69" i="1"/>
  <c r="U70" i="1"/>
  <c r="U71" i="1"/>
  <c r="U72" i="1"/>
  <c r="U73" i="1"/>
  <c r="U74" i="1"/>
  <c r="U75" i="1"/>
  <c r="U76" i="1"/>
  <c r="U77" i="1"/>
  <c r="U78" i="1"/>
  <c r="T78" i="1"/>
  <c r="T76" i="1"/>
  <c r="T74" i="1"/>
  <c r="T72" i="1"/>
  <c r="T70" i="1"/>
  <c r="T66" i="1"/>
  <c r="T64" i="1"/>
  <c r="T62" i="1"/>
  <c r="T61" i="1"/>
  <c r="S60" i="1"/>
  <c r="R60" i="1"/>
  <c r="Q60" i="1"/>
  <c r="P60" i="1"/>
  <c r="O60" i="1"/>
  <c r="N60" i="1"/>
  <c r="M60" i="1"/>
  <c r="T58" i="1"/>
  <c r="T56" i="1"/>
  <c r="T54" i="1"/>
  <c r="T52" i="1"/>
  <c r="T51" i="1"/>
  <c r="T49" i="1"/>
  <c r="T48" i="1"/>
  <c r="T47" i="1"/>
  <c r="T46" i="1"/>
  <c r="T45" i="1"/>
  <c r="T44" i="1"/>
  <c r="T43" i="1"/>
  <c r="S42" i="1"/>
  <c r="R42" i="1"/>
  <c r="Q42" i="1"/>
  <c r="P42" i="1"/>
  <c r="O42" i="1"/>
  <c r="N42" i="1"/>
  <c r="M42" i="1"/>
  <c r="L42" i="1"/>
  <c r="T41" i="1"/>
  <c r="AC41" i="1" s="1"/>
  <c r="T40" i="1"/>
  <c r="S39" i="1"/>
  <c r="R39" i="1"/>
  <c r="Q39" i="1"/>
  <c r="P39" i="1"/>
  <c r="O39" i="1"/>
  <c r="N39" i="1"/>
  <c r="M39" i="1"/>
  <c r="L39" i="1"/>
  <c r="T38" i="1"/>
  <c r="T34" i="1"/>
  <c r="T33" i="1"/>
  <c r="T32" i="1"/>
  <c r="T31" i="1"/>
  <c r="T30" i="1"/>
  <c r="T29" i="1"/>
  <c r="S28" i="1"/>
  <c r="R28" i="1"/>
  <c r="Q28" i="1"/>
  <c r="P28" i="1"/>
  <c r="O28" i="1"/>
  <c r="N28" i="1"/>
  <c r="M28" i="1"/>
  <c r="L28" i="1"/>
  <c r="T27" i="1"/>
  <c r="T25" i="1"/>
  <c r="T23" i="1"/>
  <c r="T22" i="1"/>
  <c r="T21" i="1"/>
  <c r="T20" i="1"/>
  <c r="S19" i="1"/>
  <c r="S9" i="1" s="1"/>
  <c r="R19" i="1"/>
  <c r="Q19" i="1"/>
  <c r="P19" i="1"/>
  <c r="O19" i="1"/>
  <c r="N19" i="1"/>
  <c r="M19" i="1"/>
  <c r="L19" i="1"/>
  <c r="T17" i="1"/>
  <c r="T16" i="1"/>
  <c r="T15" i="1"/>
  <c r="T14" i="1"/>
  <c r="T13" i="1"/>
  <c r="T12" i="1"/>
  <c r="T11" i="1"/>
  <c r="S10" i="1"/>
  <c r="R10" i="1"/>
  <c r="Q10" i="1"/>
  <c r="P10" i="1"/>
  <c r="O10" i="1"/>
  <c r="N10" i="1"/>
  <c r="M10" i="1"/>
  <c r="L10" i="1"/>
  <c r="L60" i="1" l="1"/>
  <c r="O9" i="1"/>
  <c r="Q9" i="1"/>
  <c r="T28" i="1"/>
  <c r="T39" i="1"/>
  <c r="T60" i="1"/>
  <c r="Q79" i="1"/>
  <c r="O79" i="1"/>
  <c r="S79" i="1"/>
  <c r="T19" i="1"/>
  <c r="N9" i="1"/>
  <c r="P9" i="1"/>
  <c r="R9" i="1"/>
  <c r="T42" i="1"/>
  <c r="M9" i="1"/>
  <c r="T10" i="1"/>
  <c r="V42" i="1"/>
  <c r="W42" i="1"/>
  <c r="X42" i="1"/>
  <c r="Y42" i="1"/>
  <c r="Z42" i="1"/>
  <c r="AA42" i="1"/>
  <c r="AB42" i="1"/>
  <c r="V36" i="1"/>
  <c r="W36" i="1"/>
  <c r="X36" i="1"/>
  <c r="Y36" i="1"/>
  <c r="Z36" i="1"/>
  <c r="AA36" i="1"/>
  <c r="AB36" i="1"/>
  <c r="U42" i="1" l="1"/>
  <c r="M79" i="1"/>
  <c r="R79" i="1"/>
  <c r="P79" i="1"/>
  <c r="N79" i="1"/>
  <c r="U36" i="1"/>
  <c r="L9" i="1"/>
  <c r="V10" i="1"/>
  <c r="W10" i="1"/>
  <c r="X10" i="1"/>
  <c r="Y10" i="1"/>
  <c r="Z10" i="1"/>
  <c r="AA10" i="1"/>
  <c r="AB10" i="1"/>
  <c r="U10" i="1"/>
  <c r="V19" i="1"/>
  <c r="W19" i="1"/>
  <c r="X19" i="1"/>
  <c r="Y19" i="1"/>
  <c r="Z19" i="1"/>
  <c r="AA19" i="1"/>
  <c r="AB19" i="1"/>
  <c r="U19" i="1"/>
  <c r="V28" i="1"/>
  <c r="W28" i="1"/>
  <c r="X28" i="1"/>
  <c r="Y28" i="1"/>
  <c r="Z28" i="1"/>
  <c r="AA28" i="1"/>
  <c r="AB28" i="1"/>
  <c r="U28" i="1"/>
  <c r="V39" i="1"/>
  <c r="W39" i="1"/>
  <c r="X39" i="1"/>
  <c r="Y39" i="1"/>
  <c r="Z39" i="1"/>
  <c r="AA39" i="1"/>
  <c r="AB39" i="1"/>
  <c r="U39" i="1"/>
  <c r="AC78" i="1"/>
  <c r="AC76" i="1"/>
  <c r="AC74" i="1"/>
  <c r="AC72" i="1"/>
  <c r="AC70" i="1"/>
  <c r="AC68" i="1"/>
  <c r="AC66" i="1"/>
  <c r="AC64" i="1"/>
  <c r="AC62" i="1"/>
  <c r="AC61" i="1"/>
  <c r="AC58" i="1"/>
  <c r="AC56" i="1"/>
  <c r="AC54" i="1"/>
  <c r="AC52" i="1"/>
  <c r="AC51" i="1"/>
  <c r="AC49" i="1"/>
  <c r="AC48" i="1"/>
  <c r="AC47" i="1"/>
  <c r="AC46" i="1"/>
  <c r="AC45" i="1"/>
  <c r="AC44" i="1"/>
  <c r="AC43" i="1"/>
  <c r="AC42" i="1"/>
  <c r="AC40" i="1"/>
  <c r="AC38" i="1"/>
  <c r="AC37" i="1"/>
  <c r="AC34" i="1"/>
  <c r="AC33" i="1"/>
  <c r="AC32" i="1"/>
  <c r="AC31" i="1"/>
  <c r="AC30" i="1"/>
  <c r="AC29" i="1"/>
  <c r="AC27" i="1"/>
  <c r="AC25" i="1"/>
  <c r="AC23" i="1"/>
  <c r="AC22" i="1"/>
  <c r="AC21" i="1"/>
  <c r="AC20" i="1"/>
  <c r="AC17" i="1"/>
  <c r="AC16" i="1"/>
  <c r="AC15" i="1"/>
  <c r="AC14" i="1"/>
  <c r="AC13" i="1"/>
  <c r="AC12" i="1"/>
  <c r="AC11" i="1"/>
  <c r="V60" i="1"/>
  <c r="W60" i="1"/>
  <c r="X60" i="1"/>
  <c r="Y60" i="1"/>
  <c r="Z60" i="1"/>
  <c r="AA60" i="1"/>
  <c r="AB60" i="1"/>
  <c r="U60" i="1"/>
  <c r="L79" i="1" l="1"/>
  <c r="T79" i="1" s="1"/>
  <c r="T9" i="1"/>
  <c r="AC19" i="1"/>
  <c r="AC28" i="1"/>
  <c r="AC10" i="1"/>
  <c r="AC60" i="1"/>
  <c r="AC36" i="1"/>
  <c r="AA9" i="1"/>
  <c r="Y9" i="1"/>
  <c r="W9" i="1"/>
  <c r="AB9" i="1"/>
  <c r="Z9" i="1"/>
  <c r="X9" i="1"/>
  <c r="V9" i="1"/>
  <c r="AC39" i="1"/>
  <c r="U9" i="1"/>
  <c r="U79" i="1" l="1"/>
  <c r="Z79" i="1"/>
  <c r="AA79" i="1"/>
  <c r="V79" i="1"/>
  <c r="AB79" i="1"/>
  <c r="Y79" i="1"/>
  <c r="X79" i="1"/>
  <c r="W79" i="1"/>
  <c r="AC9" i="1"/>
  <c r="AC79" i="1" l="1"/>
</calcChain>
</file>

<file path=xl/sharedStrings.xml><?xml version="1.0" encoding="utf-8"?>
<sst xmlns="http://schemas.openxmlformats.org/spreadsheetml/2006/main" count="91" uniqueCount="71">
  <si>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</si>
  <si>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</si>
  <si>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</si>
  <si>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</si>
  <si>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</si>
  <si>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</si>
  <si>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</si>
  <si>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</si>
  <si>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</si>
  <si>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</si>
  <si>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</si>
  <si>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</si>
  <si>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</si>
  <si>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</si>
  <si>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</si>
  <si>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</si>
  <si>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</si>
  <si>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</si>
  <si>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</si>
  <si>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</si>
  <si>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</si>
  <si>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</si>
  <si>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</si>
  <si>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</si>
  <si>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</si>
  <si>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</si>
  <si>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</si>
  <si>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</si>
  <si>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</si>
  <si>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</si>
  <si>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</si>
  <si>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</si>
  <si>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</si>
  <si>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</si>
  <si>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</si>
  <si>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</si>
  <si>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</si>
  <si>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</si>
  <si>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</si>
  <si>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</si>
  <si>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</si>
  <si>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</si>
  <si>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</si>
  <si>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</si>
  <si>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</si>
  <si>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</si>
  <si>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</si>
  <si>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</si>
  <si>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</si>
  <si>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</si>
  <si>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</si>
  <si>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</si>
  <si>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</si>
  <si>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</si>
  <si>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</si>
  <si>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</si>
  <si>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</si>
  <si>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</si>
  <si>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</si>
  <si>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</si>
  <si>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</si>
  <si>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</si>
  <si>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2.1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</si>
  <si>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</si>
  <si>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</si>
  <si>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</si>
  <si>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</si>
  <si>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Доходы республиканского бюджета в разрезе основных видов налоговых, неналоговых и иных обязательных платежей на 2021 год</t>
  </si>
  <si>
    <t>Предлагаемая редакция</t>
  </si>
  <si>
    <t>Отклонение</t>
  </si>
  <si>
    <t>Действующая редакция к Закону ПМР "О республиканском бюджете на 2021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</si>
</sst>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" fontId="3" fillId="2" borderId="0" xfId="0" applyNumberFormat="1" applyFont="1" applyFill="1" applyAlignment="1">
      <alignment horizontal="right" vertical="center"/>
    </xf>
    <xf numFmtId="1" fontId="2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1" fontId="7" fillId="2" borderId="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left" vertical="center" wrapText="1"/>
    </xf>
    <xf numFmtId="1" fontId="7" fillId="4" borderId="7" xfId="0" applyNumberFormat="1" applyFont="1" applyFill="1" applyBorder="1" applyAlignment="1">
      <alignment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165" fontId="7" fillId="4" borderId="8" xfId="1" applyNumberFormat="1" applyFont="1" applyFill="1" applyBorder="1" applyAlignment="1">
      <alignment horizontal="center" vertical="center"/>
    </xf>
    <xf numFmtId="165" fontId="7" fillId="4" borderId="9" xfId="1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horizontal="left" vertical="center" wrapText="1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12" xfId="1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165" fontId="7" fillId="2" borderId="3" xfId="1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left" vertical="center"/>
    </xf>
    <xf numFmtId="3" fontId="7" fillId="2" borderId="1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 wrapText="1"/>
    </xf>
    <xf numFmtId="165" fontId="6" fillId="2" borderId="5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vertical="center" wrapText="1"/>
    </xf>
    <xf numFmtId="165" fontId="6" fillId="2" borderId="1" xfId="1" applyNumberFormat="1" applyFont="1" applyFill="1" applyBorder="1" applyAlignment="1">
      <alignment vertical="center"/>
    </xf>
    <xf numFmtId="1" fontId="7" fillId="2" borderId="2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1" fontId="7" fillId="2" borderId="4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165" fontId="7" fillId="2" borderId="5" xfId="1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vertical="center" wrapText="1"/>
    </xf>
    <xf numFmtId="1" fontId="7" fillId="2" borderId="10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vertical="center" wrapText="1"/>
    </xf>
    <xf numFmtId="165" fontId="7" fillId="0" borderId="5" xfId="1" applyNumberFormat="1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>
      <alignment vertical="center" wrapText="1"/>
    </xf>
    <xf numFmtId="3" fontId="7" fillId="2" borderId="8" xfId="0" applyNumberFormat="1" applyFont="1" applyFill="1" applyBorder="1" applyAlignment="1">
      <alignment vertical="center" wrapText="1"/>
    </xf>
    <xf numFmtId="165" fontId="7" fillId="2" borderId="8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Alignment="1">
      <alignment horizontal="right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view="pageBreakPreview" zoomScaleNormal="100" zoomScaleSheetLayoutView="100" workbookViewId="0">
      <pane xSplit="2" ySplit="8" topLeftCell="M9" activePane="bottomRight" state="frozen"/>
      <selection pane="topRight" activeCell="C1" sqref="C1"/>
      <selection pane="bottomLeft" activeCell="A10" sqref="A10"/>
      <selection pane="bottomRight" sqref="A1:AC79"/>
    </sheetView>
  </sheetViews>
  <sheetFormatPr defaultColWidth="58.28515625" defaultRowHeight="15.75" x14ac:dyDescent="0.25"/>
  <cols>
    <col min="1" max="1" width="9" style="1" bestFit="1" customWidth="1"/>
    <col min="2" max="2" width="41.42578125" style="3" customWidth="1"/>
    <col min="3" max="3" width="15.7109375" style="4" bestFit="1" customWidth="1"/>
    <col min="4" max="4" width="13.85546875" style="4" customWidth="1"/>
    <col min="5" max="5" width="14.140625" style="4" customWidth="1"/>
    <col min="6" max="6" width="13.42578125" style="4" customWidth="1"/>
    <col min="7" max="7" width="13.85546875" style="4" customWidth="1"/>
    <col min="8" max="9" width="14" style="4" customWidth="1"/>
    <col min="10" max="10" width="15.28515625" style="4" customWidth="1"/>
    <col min="11" max="11" width="15.7109375" style="4" customWidth="1"/>
    <col min="12" max="12" width="13.5703125" style="4" bestFit="1" customWidth="1"/>
    <col min="13" max="14" width="12" style="4" bestFit="1" customWidth="1"/>
    <col min="15" max="17" width="11" style="4" bestFit="1" customWidth="1"/>
    <col min="18" max="18" width="12.28515625" style="4" bestFit="1" customWidth="1"/>
    <col min="19" max="19" width="11" style="4" bestFit="1" customWidth="1"/>
    <col min="20" max="20" width="13.5703125" style="4" bestFit="1" customWidth="1"/>
    <col min="21" max="21" width="11" style="4" bestFit="1" customWidth="1"/>
    <col min="22" max="22" width="10.42578125" style="4" bestFit="1" customWidth="1"/>
    <col min="23" max="24" width="8.28515625" style="4" bestFit="1" customWidth="1"/>
    <col min="25" max="25" width="9.7109375" style="4" bestFit="1" customWidth="1"/>
    <col min="26" max="26" width="9.42578125" style="4" bestFit="1" customWidth="1"/>
    <col min="27" max="27" width="12.28515625" style="4" bestFit="1" customWidth="1"/>
    <col min="28" max="28" width="13.140625" style="4" customWidth="1"/>
    <col min="29" max="29" width="11" style="4" bestFit="1" customWidth="1"/>
    <col min="30" max="228" width="58.28515625" style="4"/>
    <col min="229" max="229" width="9" style="4" customWidth="1"/>
    <col min="230" max="230" width="60.28515625" style="4" customWidth="1"/>
    <col min="231" max="231" width="15.7109375" style="4" bestFit="1" customWidth="1"/>
    <col min="232" max="232" width="14.140625" style="4" bestFit="1" customWidth="1"/>
    <col min="233" max="233" width="14.140625" style="4" customWidth="1"/>
    <col min="234" max="234" width="14.140625" style="4" bestFit="1" customWidth="1"/>
    <col min="235" max="236" width="13.140625" style="4" bestFit="1" customWidth="1"/>
    <col min="237" max="237" width="14" style="4" customWidth="1"/>
    <col min="238" max="238" width="13.140625" style="4" customWidth="1"/>
    <col min="239" max="239" width="16.42578125" style="4" customWidth="1"/>
    <col min="240" max="240" width="18.5703125" style="4" customWidth="1"/>
    <col min="241" max="241" width="8.140625" style="4" bestFit="1" customWidth="1"/>
    <col min="242" max="484" width="58.28515625" style="4"/>
    <col min="485" max="485" width="9" style="4" customWidth="1"/>
    <col min="486" max="486" width="60.28515625" style="4" customWidth="1"/>
    <col min="487" max="487" width="15.7109375" style="4" bestFit="1" customWidth="1"/>
    <col min="488" max="488" width="14.140625" style="4" bestFit="1" customWidth="1"/>
    <col min="489" max="489" width="14.140625" style="4" customWidth="1"/>
    <col min="490" max="490" width="14.140625" style="4" bestFit="1" customWidth="1"/>
    <col min="491" max="492" width="13.140625" style="4" bestFit="1" customWidth="1"/>
    <col min="493" max="493" width="14" style="4" customWidth="1"/>
    <col min="494" max="494" width="13.140625" style="4" customWidth="1"/>
    <col min="495" max="495" width="16.42578125" style="4" customWidth="1"/>
    <col min="496" max="496" width="18.5703125" style="4" customWidth="1"/>
    <col min="497" max="497" width="8.140625" style="4" bestFit="1" customWidth="1"/>
    <col min="498" max="740" width="58.28515625" style="4"/>
    <col min="741" max="741" width="9" style="4" customWidth="1"/>
    <col min="742" max="742" width="60.28515625" style="4" customWidth="1"/>
    <col min="743" max="743" width="15.7109375" style="4" bestFit="1" customWidth="1"/>
    <col min="744" max="744" width="14.140625" style="4" bestFit="1" customWidth="1"/>
    <col min="745" max="745" width="14.140625" style="4" customWidth="1"/>
    <col min="746" max="746" width="14.140625" style="4" bestFit="1" customWidth="1"/>
    <col min="747" max="748" width="13.140625" style="4" bestFit="1" customWidth="1"/>
    <col min="749" max="749" width="14" style="4" customWidth="1"/>
    <col min="750" max="750" width="13.140625" style="4" customWidth="1"/>
    <col min="751" max="751" width="16.42578125" style="4" customWidth="1"/>
    <col min="752" max="752" width="18.5703125" style="4" customWidth="1"/>
    <col min="753" max="753" width="8.140625" style="4" bestFit="1" customWidth="1"/>
    <col min="754" max="996" width="58.28515625" style="4"/>
    <col min="997" max="997" width="9" style="4" customWidth="1"/>
    <col min="998" max="998" width="60.28515625" style="4" customWidth="1"/>
    <col min="999" max="999" width="15.7109375" style="4" bestFit="1" customWidth="1"/>
    <col min="1000" max="1000" width="14.140625" style="4" bestFit="1" customWidth="1"/>
    <col min="1001" max="1001" width="14.140625" style="4" customWidth="1"/>
    <col min="1002" max="1002" width="14.140625" style="4" bestFit="1" customWidth="1"/>
    <col min="1003" max="1004" width="13.140625" style="4" bestFit="1" customWidth="1"/>
    <col min="1005" max="1005" width="14" style="4" customWidth="1"/>
    <col min="1006" max="1006" width="13.140625" style="4" customWidth="1"/>
    <col min="1007" max="1007" width="16.42578125" style="4" customWidth="1"/>
    <col min="1008" max="1008" width="18.5703125" style="4" customWidth="1"/>
    <col min="1009" max="1009" width="8.140625" style="4" bestFit="1" customWidth="1"/>
    <col min="1010" max="1252" width="58.28515625" style="4"/>
    <col min="1253" max="1253" width="9" style="4" customWidth="1"/>
    <col min="1254" max="1254" width="60.28515625" style="4" customWidth="1"/>
    <col min="1255" max="1255" width="15.7109375" style="4" bestFit="1" customWidth="1"/>
    <col min="1256" max="1256" width="14.140625" style="4" bestFit="1" customWidth="1"/>
    <col min="1257" max="1257" width="14.140625" style="4" customWidth="1"/>
    <col min="1258" max="1258" width="14.140625" style="4" bestFit="1" customWidth="1"/>
    <col min="1259" max="1260" width="13.140625" style="4" bestFit="1" customWidth="1"/>
    <col min="1261" max="1261" width="14" style="4" customWidth="1"/>
    <col min="1262" max="1262" width="13.140625" style="4" customWidth="1"/>
    <col min="1263" max="1263" width="16.42578125" style="4" customWidth="1"/>
    <col min="1264" max="1264" width="18.5703125" style="4" customWidth="1"/>
    <col min="1265" max="1265" width="8.140625" style="4" bestFit="1" customWidth="1"/>
    <col min="1266" max="1508" width="58.28515625" style="4"/>
    <col min="1509" max="1509" width="9" style="4" customWidth="1"/>
    <col min="1510" max="1510" width="60.28515625" style="4" customWidth="1"/>
    <col min="1511" max="1511" width="15.7109375" style="4" bestFit="1" customWidth="1"/>
    <col min="1512" max="1512" width="14.140625" style="4" bestFit="1" customWidth="1"/>
    <col min="1513" max="1513" width="14.140625" style="4" customWidth="1"/>
    <col min="1514" max="1514" width="14.140625" style="4" bestFit="1" customWidth="1"/>
    <col min="1515" max="1516" width="13.140625" style="4" bestFit="1" customWidth="1"/>
    <col min="1517" max="1517" width="14" style="4" customWidth="1"/>
    <col min="1518" max="1518" width="13.140625" style="4" customWidth="1"/>
    <col min="1519" max="1519" width="16.42578125" style="4" customWidth="1"/>
    <col min="1520" max="1520" width="18.5703125" style="4" customWidth="1"/>
    <col min="1521" max="1521" width="8.140625" style="4" bestFit="1" customWidth="1"/>
    <col min="1522" max="1764" width="58.28515625" style="4"/>
    <col min="1765" max="1765" width="9" style="4" customWidth="1"/>
    <col min="1766" max="1766" width="60.28515625" style="4" customWidth="1"/>
    <col min="1767" max="1767" width="15.7109375" style="4" bestFit="1" customWidth="1"/>
    <col min="1768" max="1768" width="14.140625" style="4" bestFit="1" customWidth="1"/>
    <col min="1769" max="1769" width="14.140625" style="4" customWidth="1"/>
    <col min="1770" max="1770" width="14.140625" style="4" bestFit="1" customWidth="1"/>
    <col min="1771" max="1772" width="13.140625" style="4" bestFit="1" customWidth="1"/>
    <col min="1773" max="1773" width="14" style="4" customWidth="1"/>
    <col min="1774" max="1774" width="13.140625" style="4" customWidth="1"/>
    <col min="1775" max="1775" width="16.42578125" style="4" customWidth="1"/>
    <col min="1776" max="1776" width="18.5703125" style="4" customWidth="1"/>
    <col min="1777" max="1777" width="8.140625" style="4" bestFit="1" customWidth="1"/>
    <col min="1778" max="2020" width="58.28515625" style="4"/>
    <col min="2021" max="2021" width="9" style="4" customWidth="1"/>
    <col min="2022" max="2022" width="60.28515625" style="4" customWidth="1"/>
    <col min="2023" max="2023" width="15.7109375" style="4" bestFit="1" customWidth="1"/>
    <col min="2024" max="2024" width="14.140625" style="4" bestFit="1" customWidth="1"/>
    <col min="2025" max="2025" width="14.140625" style="4" customWidth="1"/>
    <col min="2026" max="2026" width="14.140625" style="4" bestFit="1" customWidth="1"/>
    <col min="2027" max="2028" width="13.140625" style="4" bestFit="1" customWidth="1"/>
    <col min="2029" max="2029" width="14" style="4" customWidth="1"/>
    <col min="2030" max="2030" width="13.140625" style="4" customWidth="1"/>
    <col min="2031" max="2031" width="16.42578125" style="4" customWidth="1"/>
    <col min="2032" max="2032" width="18.5703125" style="4" customWidth="1"/>
    <col min="2033" max="2033" width="8.140625" style="4" bestFit="1" customWidth="1"/>
    <col min="2034" max="2276" width="58.28515625" style="4"/>
    <col min="2277" max="2277" width="9" style="4" customWidth="1"/>
    <col min="2278" max="2278" width="60.28515625" style="4" customWidth="1"/>
    <col min="2279" max="2279" width="15.7109375" style="4" bestFit="1" customWidth="1"/>
    <col min="2280" max="2280" width="14.140625" style="4" bestFit="1" customWidth="1"/>
    <col min="2281" max="2281" width="14.140625" style="4" customWidth="1"/>
    <col min="2282" max="2282" width="14.140625" style="4" bestFit="1" customWidth="1"/>
    <col min="2283" max="2284" width="13.140625" style="4" bestFit="1" customWidth="1"/>
    <col min="2285" max="2285" width="14" style="4" customWidth="1"/>
    <col min="2286" max="2286" width="13.140625" style="4" customWidth="1"/>
    <col min="2287" max="2287" width="16.42578125" style="4" customWidth="1"/>
    <col min="2288" max="2288" width="18.5703125" style="4" customWidth="1"/>
    <col min="2289" max="2289" width="8.140625" style="4" bestFit="1" customWidth="1"/>
    <col min="2290" max="2532" width="58.28515625" style="4"/>
    <col min="2533" max="2533" width="9" style="4" customWidth="1"/>
    <col min="2534" max="2534" width="60.28515625" style="4" customWidth="1"/>
    <col min="2535" max="2535" width="15.7109375" style="4" bestFit="1" customWidth="1"/>
    <col min="2536" max="2536" width="14.140625" style="4" bestFit="1" customWidth="1"/>
    <col min="2537" max="2537" width="14.140625" style="4" customWidth="1"/>
    <col min="2538" max="2538" width="14.140625" style="4" bestFit="1" customWidth="1"/>
    <col min="2539" max="2540" width="13.140625" style="4" bestFit="1" customWidth="1"/>
    <col min="2541" max="2541" width="14" style="4" customWidth="1"/>
    <col min="2542" max="2542" width="13.140625" style="4" customWidth="1"/>
    <col min="2543" max="2543" width="16.42578125" style="4" customWidth="1"/>
    <col min="2544" max="2544" width="18.5703125" style="4" customWidth="1"/>
    <col min="2545" max="2545" width="8.140625" style="4" bestFit="1" customWidth="1"/>
    <col min="2546" max="2788" width="58.28515625" style="4"/>
    <col min="2789" max="2789" width="9" style="4" customWidth="1"/>
    <col min="2790" max="2790" width="60.28515625" style="4" customWidth="1"/>
    <col min="2791" max="2791" width="15.7109375" style="4" bestFit="1" customWidth="1"/>
    <col min="2792" max="2792" width="14.140625" style="4" bestFit="1" customWidth="1"/>
    <col min="2793" max="2793" width="14.140625" style="4" customWidth="1"/>
    <col min="2794" max="2794" width="14.140625" style="4" bestFit="1" customWidth="1"/>
    <col min="2795" max="2796" width="13.140625" style="4" bestFit="1" customWidth="1"/>
    <col min="2797" max="2797" width="14" style="4" customWidth="1"/>
    <col min="2798" max="2798" width="13.140625" style="4" customWidth="1"/>
    <col min="2799" max="2799" width="16.42578125" style="4" customWidth="1"/>
    <col min="2800" max="2800" width="18.5703125" style="4" customWidth="1"/>
    <col min="2801" max="2801" width="8.140625" style="4" bestFit="1" customWidth="1"/>
    <col min="2802" max="3044" width="58.28515625" style="4"/>
    <col min="3045" max="3045" width="9" style="4" customWidth="1"/>
    <col min="3046" max="3046" width="60.28515625" style="4" customWidth="1"/>
    <col min="3047" max="3047" width="15.7109375" style="4" bestFit="1" customWidth="1"/>
    <col min="3048" max="3048" width="14.140625" style="4" bestFit="1" customWidth="1"/>
    <col min="3049" max="3049" width="14.140625" style="4" customWidth="1"/>
    <col min="3050" max="3050" width="14.140625" style="4" bestFit="1" customWidth="1"/>
    <col min="3051" max="3052" width="13.140625" style="4" bestFit="1" customWidth="1"/>
    <col min="3053" max="3053" width="14" style="4" customWidth="1"/>
    <col min="3054" max="3054" width="13.140625" style="4" customWidth="1"/>
    <col min="3055" max="3055" width="16.42578125" style="4" customWidth="1"/>
    <col min="3056" max="3056" width="18.5703125" style="4" customWidth="1"/>
    <col min="3057" max="3057" width="8.140625" style="4" bestFit="1" customWidth="1"/>
    <col min="3058" max="3300" width="58.28515625" style="4"/>
    <col min="3301" max="3301" width="9" style="4" customWidth="1"/>
    <col min="3302" max="3302" width="60.28515625" style="4" customWidth="1"/>
    <col min="3303" max="3303" width="15.7109375" style="4" bestFit="1" customWidth="1"/>
    <col min="3304" max="3304" width="14.140625" style="4" bestFit="1" customWidth="1"/>
    <col min="3305" max="3305" width="14.140625" style="4" customWidth="1"/>
    <col min="3306" max="3306" width="14.140625" style="4" bestFit="1" customWidth="1"/>
    <col min="3307" max="3308" width="13.140625" style="4" bestFit="1" customWidth="1"/>
    <col min="3309" max="3309" width="14" style="4" customWidth="1"/>
    <col min="3310" max="3310" width="13.140625" style="4" customWidth="1"/>
    <col min="3311" max="3311" width="16.42578125" style="4" customWidth="1"/>
    <col min="3312" max="3312" width="18.5703125" style="4" customWidth="1"/>
    <col min="3313" max="3313" width="8.140625" style="4" bestFit="1" customWidth="1"/>
    <col min="3314" max="3556" width="58.28515625" style="4"/>
    <col min="3557" max="3557" width="9" style="4" customWidth="1"/>
    <col min="3558" max="3558" width="60.28515625" style="4" customWidth="1"/>
    <col min="3559" max="3559" width="15.7109375" style="4" bestFit="1" customWidth="1"/>
    <col min="3560" max="3560" width="14.140625" style="4" bestFit="1" customWidth="1"/>
    <col min="3561" max="3561" width="14.140625" style="4" customWidth="1"/>
    <col min="3562" max="3562" width="14.140625" style="4" bestFit="1" customWidth="1"/>
    <col min="3563" max="3564" width="13.140625" style="4" bestFit="1" customWidth="1"/>
    <col min="3565" max="3565" width="14" style="4" customWidth="1"/>
    <col min="3566" max="3566" width="13.140625" style="4" customWidth="1"/>
    <col min="3567" max="3567" width="16.42578125" style="4" customWidth="1"/>
    <col min="3568" max="3568" width="18.5703125" style="4" customWidth="1"/>
    <col min="3569" max="3569" width="8.140625" style="4" bestFit="1" customWidth="1"/>
    <col min="3570" max="3812" width="58.28515625" style="4"/>
    <col min="3813" max="3813" width="9" style="4" customWidth="1"/>
    <col min="3814" max="3814" width="60.28515625" style="4" customWidth="1"/>
    <col min="3815" max="3815" width="15.7109375" style="4" bestFit="1" customWidth="1"/>
    <col min="3816" max="3816" width="14.140625" style="4" bestFit="1" customWidth="1"/>
    <col min="3817" max="3817" width="14.140625" style="4" customWidth="1"/>
    <col min="3818" max="3818" width="14.140625" style="4" bestFit="1" customWidth="1"/>
    <col min="3819" max="3820" width="13.140625" style="4" bestFit="1" customWidth="1"/>
    <col min="3821" max="3821" width="14" style="4" customWidth="1"/>
    <col min="3822" max="3822" width="13.140625" style="4" customWidth="1"/>
    <col min="3823" max="3823" width="16.42578125" style="4" customWidth="1"/>
    <col min="3824" max="3824" width="18.5703125" style="4" customWidth="1"/>
    <col min="3825" max="3825" width="8.140625" style="4" bestFit="1" customWidth="1"/>
    <col min="3826" max="4068" width="58.28515625" style="4"/>
    <col min="4069" max="4069" width="9" style="4" customWidth="1"/>
    <col min="4070" max="4070" width="60.28515625" style="4" customWidth="1"/>
    <col min="4071" max="4071" width="15.7109375" style="4" bestFit="1" customWidth="1"/>
    <col min="4072" max="4072" width="14.140625" style="4" bestFit="1" customWidth="1"/>
    <col min="4073" max="4073" width="14.140625" style="4" customWidth="1"/>
    <col min="4074" max="4074" width="14.140625" style="4" bestFit="1" customWidth="1"/>
    <col min="4075" max="4076" width="13.140625" style="4" bestFit="1" customWidth="1"/>
    <col min="4077" max="4077" width="14" style="4" customWidth="1"/>
    <col min="4078" max="4078" width="13.140625" style="4" customWidth="1"/>
    <col min="4079" max="4079" width="16.42578125" style="4" customWidth="1"/>
    <col min="4080" max="4080" width="18.5703125" style="4" customWidth="1"/>
    <col min="4081" max="4081" width="8.140625" style="4" bestFit="1" customWidth="1"/>
    <col min="4082" max="4324" width="58.28515625" style="4"/>
    <col min="4325" max="4325" width="9" style="4" customWidth="1"/>
    <col min="4326" max="4326" width="60.28515625" style="4" customWidth="1"/>
    <col min="4327" max="4327" width="15.7109375" style="4" bestFit="1" customWidth="1"/>
    <col min="4328" max="4328" width="14.140625" style="4" bestFit="1" customWidth="1"/>
    <col min="4329" max="4329" width="14.140625" style="4" customWidth="1"/>
    <col min="4330" max="4330" width="14.140625" style="4" bestFit="1" customWidth="1"/>
    <col min="4331" max="4332" width="13.140625" style="4" bestFit="1" customWidth="1"/>
    <col min="4333" max="4333" width="14" style="4" customWidth="1"/>
    <col min="4334" max="4334" width="13.140625" style="4" customWidth="1"/>
    <col min="4335" max="4335" width="16.42578125" style="4" customWidth="1"/>
    <col min="4336" max="4336" width="18.5703125" style="4" customWidth="1"/>
    <col min="4337" max="4337" width="8.140625" style="4" bestFit="1" customWidth="1"/>
    <col min="4338" max="4580" width="58.28515625" style="4"/>
    <col min="4581" max="4581" width="9" style="4" customWidth="1"/>
    <col min="4582" max="4582" width="60.28515625" style="4" customWidth="1"/>
    <col min="4583" max="4583" width="15.7109375" style="4" bestFit="1" customWidth="1"/>
    <col min="4584" max="4584" width="14.140625" style="4" bestFit="1" customWidth="1"/>
    <col min="4585" max="4585" width="14.140625" style="4" customWidth="1"/>
    <col min="4586" max="4586" width="14.140625" style="4" bestFit="1" customWidth="1"/>
    <col min="4587" max="4588" width="13.140625" style="4" bestFit="1" customWidth="1"/>
    <col min="4589" max="4589" width="14" style="4" customWidth="1"/>
    <col min="4590" max="4590" width="13.140625" style="4" customWidth="1"/>
    <col min="4591" max="4591" width="16.42578125" style="4" customWidth="1"/>
    <col min="4592" max="4592" width="18.5703125" style="4" customWidth="1"/>
    <col min="4593" max="4593" width="8.140625" style="4" bestFit="1" customWidth="1"/>
    <col min="4594" max="4836" width="58.28515625" style="4"/>
    <col min="4837" max="4837" width="9" style="4" customWidth="1"/>
    <col min="4838" max="4838" width="60.28515625" style="4" customWidth="1"/>
    <col min="4839" max="4839" width="15.7109375" style="4" bestFit="1" customWidth="1"/>
    <col min="4840" max="4840" width="14.140625" style="4" bestFit="1" customWidth="1"/>
    <col min="4841" max="4841" width="14.140625" style="4" customWidth="1"/>
    <col min="4842" max="4842" width="14.140625" style="4" bestFit="1" customWidth="1"/>
    <col min="4843" max="4844" width="13.140625" style="4" bestFit="1" customWidth="1"/>
    <col min="4845" max="4845" width="14" style="4" customWidth="1"/>
    <col min="4846" max="4846" width="13.140625" style="4" customWidth="1"/>
    <col min="4847" max="4847" width="16.42578125" style="4" customWidth="1"/>
    <col min="4848" max="4848" width="18.5703125" style="4" customWidth="1"/>
    <col min="4849" max="4849" width="8.140625" style="4" bestFit="1" customWidth="1"/>
    <col min="4850" max="5092" width="58.28515625" style="4"/>
    <col min="5093" max="5093" width="9" style="4" customWidth="1"/>
    <col min="5094" max="5094" width="60.28515625" style="4" customWidth="1"/>
    <col min="5095" max="5095" width="15.7109375" style="4" bestFit="1" customWidth="1"/>
    <col min="5096" max="5096" width="14.140625" style="4" bestFit="1" customWidth="1"/>
    <col min="5097" max="5097" width="14.140625" style="4" customWidth="1"/>
    <col min="5098" max="5098" width="14.140625" style="4" bestFit="1" customWidth="1"/>
    <col min="5099" max="5100" width="13.140625" style="4" bestFit="1" customWidth="1"/>
    <col min="5101" max="5101" width="14" style="4" customWidth="1"/>
    <col min="5102" max="5102" width="13.140625" style="4" customWidth="1"/>
    <col min="5103" max="5103" width="16.42578125" style="4" customWidth="1"/>
    <col min="5104" max="5104" width="18.5703125" style="4" customWidth="1"/>
    <col min="5105" max="5105" width="8.140625" style="4" bestFit="1" customWidth="1"/>
    <col min="5106" max="5348" width="58.28515625" style="4"/>
    <col min="5349" max="5349" width="9" style="4" customWidth="1"/>
    <col min="5350" max="5350" width="60.28515625" style="4" customWidth="1"/>
    <col min="5351" max="5351" width="15.7109375" style="4" bestFit="1" customWidth="1"/>
    <col min="5352" max="5352" width="14.140625" style="4" bestFit="1" customWidth="1"/>
    <col min="5353" max="5353" width="14.140625" style="4" customWidth="1"/>
    <col min="5354" max="5354" width="14.140625" style="4" bestFit="1" customWidth="1"/>
    <col min="5355" max="5356" width="13.140625" style="4" bestFit="1" customWidth="1"/>
    <col min="5357" max="5357" width="14" style="4" customWidth="1"/>
    <col min="5358" max="5358" width="13.140625" style="4" customWidth="1"/>
    <col min="5359" max="5359" width="16.42578125" style="4" customWidth="1"/>
    <col min="5360" max="5360" width="18.5703125" style="4" customWidth="1"/>
    <col min="5361" max="5361" width="8.140625" style="4" bestFit="1" customWidth="1"/>
    <col min="5362" max="5604" width="58.28515625" style="4"/>
    <col min="5605" max="5605" width="9" style="4" customWidth="1"/>
    <col min="5606" max="5606" width="60.28515625" style="4" customWidth="1"/>
    <col min="5607" max="5607" width="15.7109375" style="4" bestFit="1" customWidth="1"/>
    <col min="5608" max="5608" width="14.140625" style="4" bestFit="1" customWidth="1"/>
    <col min="5609" max="5609" width="14.140625" style="4" customWidth="1"/>
    <col min="5610" max="5610" width="14.140625" style="4" bestFit="1" customWidth="1"/>
    <col min="5611" max="5612" width="13.140625" style="4" bestFit="1" customWidth="1"/>
    <col min="5613" max="5613" width="14" style="4" customWidth="1"/>
    <col min="5614" max="5614" width="13.140625" style="4" customWidth="1"/>
    <col min="5615" max="5615" width="16.42578125" style="4" customWidth="1"/>
    <col min="5616" max="5616" width="18.5703125" style="4" customWidth="1"/>
    <col min="5617" max="5617" width="8.140625" style="4" bestFit="1" customWidth="1"/>
    <col min="5618" max="5860" width="58.28515625" style="4"/>
    <col min="5861" max="5861" width="9" style="4" customWidth="1"/>
    <col min="5862" max="5862" width="60.28515625" style="4" customWidth="1"/>
    <col min="5863" max="5863" width="15.7109375" style="4" bestFit="1" customWidth="1"/>
    <col min="5864" max="5864" width="14.140625" style="4" bestFit="1" customWidth="1"/>
    <col min="5865" max="5865" width="14.140625" style="4" customWidth="1"/>
    <col min="5866" max="5866" width="14.140625" style="4" bestFit="1" customWidth="1"/>
    <col min="5867" max="5868" width="13.140625" style="4" bestFit="1" customWidth="1"/>
    <col min="5869" max="5869" width="14" style="4" customWidth="1"/>
    <col min="5870" max="5870" width="13.140625" style="4" customWidth="1"/>
    <col min="5871" max="5871" width="16.42578125" style="4" customWidth="1"/>
    <col min="5872" max="5872" width="18.5703125" style="4" customWidth="1"/>
    <col min="5873" max="5873" width="8.140625" style="4" bestFit="1" customWidth="1"/>
    <col min="5874" max="6116" width="58.28515625" style="4"/>
    <col min="6117" max="6117" width="9" style="4" customWidth="1"/>
    <col min="6118" max="6118" width="60.28515625" style="4" customWidth="1"/>
    <col min="6119" max="6119" width="15.7109375" style="4" bestFit="1" customWidth="1"/>
    <col min="6120" max="6120" width="14.140625" style="4" bestFit="1" customWidth="1"/>
    <col min="6121" max="6121" width="14.140625" style="4" customWidth="1"/>
    <col min="6122" max="6122" width="14.140625" style="4" bestFit="1" customWidth="1"/>
    <col min="6123" max="6124" width="13.140625" style="4" bestFit="1" customWidth="1"/>
    <col min="6125" max="6125" width="14" style="4" customWidth="1"/>
    <col min="6126" max="6126" width="13.140625" style="4" customWidth="1"/>
    <col min="6127" max="6127" width="16.42578125" style="4" customWidth="1"/>
    <col min="6128" max="6128" width="18.5703125" style="4" customWidth="1"/>
    <col min="6129" max="6129" width="8.140625" style="4" bestFit="1" customWidth="1"/>
    <col min="6130" max="6372" width="58.28515625" style="4"/>
    <col min="6373" max="6373" width="9" style="4" customWidth="1"/>
    <col min="6374" max="6374" width="60.28515625" style="4" customWidth="1"/>
    <col min="6375" max="6375" width="15.7109375" style="4" bestFit="1" customWidth="1"/>
    <col min="6376" max="6376" width="14.140625" style="4" bestFit="1" customWidth="1"/>
    <col min="6377" max="6377" width="14.140625" style="4" customWidth="1"/>
    <col min="6378" max="6378" width="14.140625" style="4" bestFit="1" customWidth="1"/>
    <col min="6379" max="6380" width="13.140625" style="4" bestFit="1" customWidth="1"/>
    <col min="6381" max="6381" width="14" style="4" customWidth="1"/>
    <col min="6382" max="6382" width="13.140625" style="4" customWidth="1"/>
    <col min="6383" max="6383" width="16.42578125" style="4" customWidth="1"/>
    <col min="6384" max="6384" width="18.5703125" style="4" customWidth="1"/>
    <col min="6385" max="6385" width="8.140625" style="4" bestFit="1" customWidth="1"/>
    <col min="6386" max="6628" width="58.28515625" style="4"/>
    <col min="6629" max="6629" width="9" style="4" customWidth="1"/>
    <col min="6630" max="6630" width="60.28515625" style="4" customWidth="1"/>
    <col min="6631" max="6631" width="15.7109375" style="4" bestFit="1" customWidth="1"/>
    <col min="6632" max="6632" width="14.140625" style="4" bestFit="1" customWidth="1"/>
    <col min="6633" max="6633" width="14.140625" style="4" customWidth="1"/>
    <col min="6634" max="6634" width="14.140625" style="4" bestFit="1" customWidth="1"/>
    <col min="6635" max="6636" width="13.140625" style="4" bestFit="1" customWidth="1"/>
    <col min="6637" max="6637" width="14" style="4" customWidth="1"/>
    <col min="6638" max="6638" width="13.140625" style="4" customWidth="1"/>
    <col min="6639" max="6639" width="16.42578125" style="4" customWidth="1"/>
    <col min="6640" max="6640" width="18.5703125" style="4" customWidth="1"/>
    <col min="6641" max="6641" width="8.140625" style="4" bestFit="1" customWidth="1"/>
    <col min="6642" max="6884" width="58.28515625" style="4"/>
    <col min="6885" max="6885" width="9" style="4" customWidth="1"/>
    <col min="6886" max="6886" width="60.28515625" style="4" customWidth="1"/>
    <col min="6887" max="6887" width="15.7109375" style="4" bestFit="1" customWidth="1"/>
    <col min="6888" max="6888" width="14.140625" style="4" bestFit="1" customWidth="1"/>
    <col min="6889" max="6889" width="14.140625" style="4" customWidth="1"/>
    <col min="6890" max="6890" width="14.140625" style="4" bestFit="1" customWidth="1"/>
    <col min="6891" max="6892" width="13.140625" style="4" bestFit="1" customWidth="1"/>
    <col min="6893" max="6893" width="14" style="4" customWidth="1"/>
    <col min="6894" max="6894" width="13.140625" style="4" customWidth="1"/>
    <col min="6895" max="6895" width="16.42578125" style="4" customWidth="1"/>
    <col min="6896" max="6896" width="18.5703125" style="4" customWidth="1"/>
    <col min="6897" max="6897" width="8.140625" style="4" bestFit="1" customWidth="1"/>
    <col min="6898" max="7140" width="58.28515625" style="4"/>
    <col min="7141" max="7141" width="9" style="4" customWidth="1"/>
    <col min="7142" max="7142" width="60.28515625" style="4" customWidth="1"/>
    <col min="7143" max="7143" width="15.7109375" style="4" bestFit="1" customWidth="1"/>
    <col min="7144" max="7144" width="14.140625" style="4" bestFit="1" customWidth="1"/>
    <col min="7145" max="7145" width="14.140625" style="4" customWidth="1"/>
    <col min="7146" max="7146" width="14.140625" style="4" bestFit="1" customWidth="1"/>
    <col min="7147" max="7148" width="13.140625" style="4" bestFit="1" customWidth="1"/>
    <col min="7149" max="7149" width="14" style="4" customWidth="1"/>
    <col min="7150" max="7150" width="13.140625" style="4" customWidth="1"/>
    <col min="7151" max="7151" width="16.42578125" style="4" customWidth="1"/>
    <col min="7152" max="7152" width="18.5703125" style="4" customWidth="1"/>
    <col min="7153" max="7153" width="8.140625" style="4" bestFit="1" customWidth="1"/>
    <col min="7154" max="7396" width="58.28515625" style="4"/>
    <col min="7397" max="7397" width="9" style="4" customWidth="1"/>
    <col min="7398" max="7398" width="60.28515625" style="4" customWidth="1"/>
    <col min="7399" max="7399" width="15.7109375" style="4" bestFit="1" customWidth="1"/>
    <col min="7400" max="7400" width="14.140625" style="4" bestFit="1" customWidth="1"/>
    <col min="7401" max="7401" width="14.140625" style="4" customWidth="1"/>
    <col min="7402" max="7402" width="14.140625" style="4" bestFit="1" customWidth="1"/>
    <col min="7403" max="7404" width="13.140625" style="4" bestFit="1" customWidth="1"/>
    <col min="7405" max="7405" width="14" style="4" customWidth="1"/>
    <col min="7406" max="7406" width="13.140625" style="4" customWidth="1"/>
    <col min="7407" max="7407" width="16.42578125" style="4" customWidth="1"/>
    <col min="7408" max="7408" width="18.5703125" style="4" customWidth="1"/>
    <col min="7409" max="7409" width="8.140625" style="4" bestFit="1" customWidth="1"/>
    <col min="7410" max="7652" width="58.28515625" style="4"/>
    <col min="7653" max="7653" width="9" style="4" customWidth="1"/>
    <col min="7654" max="7654" width="60.28515625" style="4" customWidth="1"/>
    <col min="7655" max="7655" width="15.7109375" style="4" bestFit="1" customWidth="1"/>
    <col min="7656" max="7656" width="14.140625" style="4" bestFit="1" customWidth="1"/>
    <col min="7657" max="7657" width="14.140625" style="4" customWidth="1"/>
    <col min="7658" max="7658" width="14.140625" style="4" bestFit="1" customWidth="1"/>
    <col min="7659" max="7660" width="13.140625" style="4" bestFit="1" customWidth="1"/>
    <col min="7661" max="7661" width="14" style="4" customWidth="1"/>
    <col min="7662" max="7662" width="13.140625" style="4" customWidth="1"/>
    <col min="7663" max="7663" width="16.42578125" style="4" customWidth="1"/>
    <col min="7664" max="7664" width="18.5703125" style="4" customWidth="1"/>
    <col min="7665" max="7665" width="8.140625" style="4" bestFit="1" customWidth="1"/>
    <col min="7666" max="7908" width="58.28515625" style="4"/>
    <col min="7909" max="7909" width="9" style="4" customWidth="1"/>
    <col min="7910" max="7910" width="60.28515625" style="4" customWidth="1"/>
    <col min="7911" max="7911" width="15.7109375" style="4" bestFit="1" customWidth="1"/>
    <col min="7912" max="7912" width="14.140625" style="4" bestFit="1" customWidth="1"/>
    <col min="7913" max="7913" width="14.140625" style="4" customWidth="1"/>
    <col min="7914" max="7914" width="14.140625" style="4" bestFit="1" customWidth="1"/>
    <col min="7915" max="7916" width="13.140625" style="4" bestFit="1" customWidth="1"/>
    <col min="7917" max="7917" width="14" style="4" customWidth="1"/>
    <col min="7918" max="7918" width="13.140625" style="4" customWidth="1"/>
    <col min="7919" max="7919" width="16.42578125" style="4" customWidth="1"/>
    <col min="7920" max="7920" width="18.5703125" style="4" customWidth="1"/>
    <col min="7921" max="7921" width="8.140625" style="4" bestFit="1" customWidth="1"/>
    <col min="7922" max="8164" width="58.28515625" style="4"/>
    <col min="8165" max="8165" width="9" style="4" customWidth="1"/>
    <col min="8166" max="8166" width="60.28515625" style="4" customWidth="1"/>
    <col min="8167" max="8167" width="15.7109375" style="4" bestFit="1" customWidth="1"/>
    <col min="8168" max="8168" width="14.140625" style="4" bestFit="1" customWidth="1"/>
    <col min="8169" max="8169" width="14.140625" style="4" customWidth="1"/>
    <col min="8170" max="8170" width="14.140625" style="4" bestFit="1" customWidth="1"/>
    <col min="8171" max="8172" width="13.140625" style="4" bestFit="1" customWidth="1"/>
    <col min="8173" max="8173" width="14" style="4" customWidth="1"/>
    <col min="8174" max="8174" width="13.140625" style="4" customWidth="1"/>
    <col min="8175" max="8175" width="16.42578125" style="4" customWidth="1"/>
    <col min="8176" max="8176" width="18.5703125" style="4" customWidth="1"/>
    <col min="8177" max="8177" width="8.140625" style="4" bestFit="1" customWidth="1"/>
    <col min="8178" max="8420" width="58.28515625" style="4"/>
    <col min="8421" max="8421" width="9" style="4" customWidth="1"/>
    <col min="8422" max="8422" width="60.28515625" style="4" customWidth="1"/>
    <col min="8423" max="8423" width="15.7109375" style="4" bestFit="1" customWidth="1"/>
    <col min="8424" max="8424" width="14.140625" style="4" bestFit="1" customWidth="1"/>
    <col min="8425" max="8425" width="14.140625" style="4" customWidth="1"/>
    <col min="8426" max="8426" width="14.140625" style="4" bestFit="1" customWidth="1"/>
    <col min="8427" max="8428" width="13.140625" style="4" bestFit="1" customWidth="1"/>
    <col min="8429" max="8429" width="14" style="4" customWidth="1"/>
    <col min="8430" max="8430" width="13.140625" style="4" customWidth="1"/>
    <col min="8431" max="8431" width="16.42578125" style="4" customWidth="1"/>
    <col min="8432" max="8432" width="18.5703125" style="4" customWidth="1"/>
    <col min="8433" max="8433" width="8.140625" style="4" bestFit="1" customWidth="1"/>
    <col min="8434" max="8676" width="58.28515625" style="4"/>
    <col min="8677" max="8677" width="9" style="4" customWidth="1"/>
    <col min="8678" max="8678" width="60.28515625" style="4" customWidth="1"/>
    <col min="8679" max="8679" width="15.7109375" style="4" bestFit="1" customWidth="1"/>
    <col min="8680" max="8680" width="14.140625" style="4" bestFit="1" customWidth="1"/>
    <col min="8681" max="8681" width="14.140625" style="4" customWidth="1"/>
    <col min="8682" max="8682" width="14.140625" style="4" bestFit="1" customWidth="1"/>
    <col min="8683" max="8684" width="13.140625" style="4" bestFit="1" customWidth="1"/>
    <col min="8685" max="8685" width="14" style="4" customWidth="1"/>
    <col min="8686" max="8686" width="13.140625" style="4" customWidth="1"/>
    <col min="8687" max="8687" width="16.42578125" style="4" customWidth="1"/>
    <col min="8688" max="8688" width="18.5703125" style="4" customWidth="1"/>
    <col min="8689" max="8689" width="8.140625" style="4" bestFit="1" customWidth="1"/>
    <col min="8690" max="8932" width="58.28515625" style="4"/>
    <col min="8933" max="8933" width="9" style="4" customWidth="1"/>
    <col min="8934" max="8934" width="60.28515625" style="4" customWidth="1"/>
    <col min="8935" max="8935" width="15.7109375" style="4" bestFit="1" customWidth="1"/>
    <col min="8936" max="8936" width="14.140625" style="4" bestFit="1" customWidth="1"/>
    <col min="8937" max="8937" width="14.140625" style="4" customWidth="1"/>
    <col min="8938" max="8938" width="14.140625" style="4" bestFit="1" customWidth="1"/>
    <col min="8939" max="8940" width="13.140625" style="4" bestFit="1" customWidth="1"/>
    <col min="8941" max="8941" width="14" style="4" customWidth="1"/>
    <col min="8942" max="8942" width="13.140625" style="4" customWidth="1"/>
    <col min="8943" max="8943" width="16.42578125" style="4" customWidth="1"/>
    <col min="8944" max="8944" width="18.5703125" style="4" customWidth="1"/>
    <col min="8945" max="8945" width="8.140625" style="4" bestFit="1" customWidth="1"/>
    <col min="8946" max="9188" width="58.28515625" style="4"/>
    <col min="9189" max="9189" width="9" style="4" customWidth="1"/>
    <col min="9190" max="9190" width="60.28515625" style="4" customWidth="1"/>
    <col min="9191" max="9191" width="15.7109375" style="4" bestFit="1" customWidth="1"/>
    <col min="9192" max="9192" width="14.140625" style="4" bestFit="1" customWidth="1"/>
    <col min="9193" max="9193" width="14.140625" style="4" customWidth="1"/>
    <col min="9194" max="9194" width="14.140625" style="4" bestFit="1" customWidth="1"/>
    <col min="9195" max="9196" width="13.140625" style="4" bestFit="1" customWidth="1"/>
    <col min="9197" max="9197" width="14" style="4" customWidth="1"/>
    <col min="9198" max="9198" width="13.140625" style="4" customWidth="1"/>
    <col min="9199" max="9199" width="16.42578125" style="4" customWidth="1"/>
    <col min="9200" max="9200" width="18.5703125" style="4" customWidth="1"/>
    <col min="9201" max="9201" width="8.140625" style="4" bestFit="1" customWidth="1"/>
    <col min="9202" max="9444" width="58.28515625" style="4"/>
    <col min="9445" max="9445" width="9" style="4" customWidth="1"/>
    <col min="9446" max="9446" width="60.28515625" style="4" customWidth="1"/>
    <col min="9447" max="9447" width="15.7109375" style="4" bestFit="1" customWidth="1"/>
    <col min="9448" max="9448" width="14.140625" style="4" bestFit="1" customWidth="1"/>
    <col min="9449" max="9449" width="14.140625" style="4" customWidth="1"/>
    <col min="9450" max="9450" width="14.140625" style="4" bestFit="1" customWidth="1"/>
    <col min="9451" max="9452" width="13.140625" style="4" bestFit="1" customWidth="1"/>
    <col min="9453" max="9453" width="14" style="4" customWidth="1"/>
    <col min="9454" max="9454" width="13.140625" style="4" customWidth="1"/>
    <col min="9455" max="9455" width="16.42578125" style="4" customWidth="1"/>
    <col min="9456" max="9456" width="18.5703125" style="4" customWidth="1"/>
    <col min="9457" max="9457" width="8.140625" style="4" bestFit="1" customWidth="1"/>
    <col min="9458" max="9700" width="58.28515625" style="4"/>
    <col min="9701" max="9701" width="9" style="4" customWidth="1"/>
    <col min="9702" max="9702" width="60.28515625" style="4" customWidth="1"/>
    <col min="9703" max="9703" width="15.7109375" style="4" bestFit="1" customWidth="1"/>
    <col min="9704" max="9704" width="14.140625" style="4" bestFit="1" customWidth="1"/>
    <col min="9705" max="9705" width="14.140625" style="4" customWidth="1"/>
    <col min="9706" max="9706" width="14.140625" style="4" bestFit="1" customWidth="1"/>
    <col min="9707" max="9708" width="13.140625" style="4" bestFit="1" customWidth="1"/>
    <col min="9709" max="9709" width="14" style="4" customWidth="1"/>
    <col min="9710" max="9710" width="13.140625" style="4" customWidth="1"/>
    <col min="9711" max="9711" width="16.42578125" style="4" customWidth="1"/>
    <col min="9712" max="9712" width="18.5703125" style="4" customWidth="1"/>
    <col min="9713" max="9713" width="8.140625" style="4" bestFit="1" customWidth="1"/>
    <col min="9714" max="9956" width="58.28515625" style="4"/>
    <col min="9957" max="9957" width="9" style="4" customWidth="1"/>
    <col min="9958" max="9958" width="60.28515625" style="4" customWidth="1"/>
    <col min="9959" max="9959" width="15.7109375" style="4" bestFit="1" customWidth="1"/>
    <col min="9960" max="9960" width="14.140625" style="4" bestFit="1" customWidth="1"/>
    <col min="9961" max="9961" width="14.140625" style="4" customWidth="1"/>
    <col min="9962" max="9962" width="14.140625" style="4" bestFit="1" customWidth="1"/>
    <col min="9963" max="9964" width="13.140625" style="4" bestFit="1" customWidth="1"/>
    <col min="9965" max="9965" width="14" style="4" customWidth="1"/>
    <col min="9966" max="9966" width="13.140625" style="4" customWidth="1"/>
    <col min="9967" max="9967" width="16.42578125" style="4" customWidth="1"/>
    <col min="9968" max="9968" width="18.5703125" style="4" customWidth="1"/>
    <col min="9969" max="9969" width="8.140625" style="4" bestFit="1" customWidth="1"/>
    <col min="9970" max="10212" width="58.28515625" style="4"/>
    <col min="10213" max="10213" width="9" style="4" customWidth="1"/>
    <col min="10214" max="10214" width="60.28515625" style="4" customWidth="1"/>
    <col min="10215" max="10215" width="15.7109375" style="4" bestFit="1" customWidth="1"/>
    <col min="10216" max="10216" width="14.140625" style="4" bestFit="1" customWidth="1"/>
    <col min="10217" max="10217" width="14.140625" style="4" customWidth="1"/>
    <col min="10218" max="10218" width="14.140625" style="4" bestFit="1" customWidth="1"/>
    <col min="10219" max="10220" width="13.140625" style="4" bestFit="1" customWidth="1"/>
    <col min="10221" max="10221" width="14" style="4" customWidth="1"/>
    <col min="10222" max="10222" width="13.140625" style="4" customWidth="1"/>
    <col min="10223" max="10223" width="16.42578125" style="4" customWidth="1"/>
    <col min="10224" max="10224" width="18.5703125" style="4" customWidth="1"/>
    <col min="10225" max="10225" width="8.140625" style="4" bestFit="1" customWidth="1"/>
    <col min="10226" max="10468" width="58.28515625" style="4"/>
    <col min="10469" max="10469" width="9" style="4" customWidth="1"/>
    <col min="10470" max="10470" width="60.28515625" style="4" customWidth="1"/>
    <col min="10471" max="10471" width="15.7109375" style="4" bestFit="1" customWidth="1"/>
    <col min="10472" max="10472" width="14.140625" style="4" bestFit="1" customWidth="1"/>
    <col min="10473" max="10473" width="14.140625" style="4" customWidth="1"/>
    <col min="10474" max="10474" width="14.140625" style="4" bestFit="1" customWidth="1"/>
    <col min="10475" max="10476" width="13.140625" style="4" bestFit="1" customWidth="1"/>
    <col min="10477" max="10477" width="14" style="4" customWidth="1"/>
    <col min="10478" max="10478" width="13.140625" style="4" customWidth="1"/>
    <col min="10479" max="10479" width="16.42578125" style="4" customWidth="1"/>
    <col min="10480" max="10480" width="18.5703125" style="4" customWidth="1"/>
    <col min="10481" max="10481" width="8.140625" style="4" bestFit="1" customWidth="1"/>
    <col min="10482" max="10724" width="58.28515625" style="4"/>
    <col min="10725" max="10725" width="9" style="4" customWidth="1"/>
    <col min="10726" max="10726" width="60.28515625" style="4" customWidth="1"/>
    <col min="10727" max="10727" width="15.7109375" style="4" bestFit="1" customWidth="1"/>
    <col min="10728" max="10728" width="14.140625" style="4" bestFit="1" customWidth="1"/>
    <col min="10729" max="10729" width="14.140625" style="4" customWidth="1"/>
    <col min="10730" max="10730" width="14.140625" style="4" bestFit="1" customWidth="1"/>
    <col min="10731" max="10732" width="13.140625" style="4" bestFit="1" customWidth="1"/>
    <col min="10733" max="10733" width="14" style="4" customWidth="1"/>
    <col min="10734" max="10734" width="13.140625" style="4" customWidth="1"/>
    <col min="10735" max="10735" width="16.42578125" style="4" customWidth="1"/>
    <col min="10736" max="10736" width="18.5703125" style="4" customWidth="1"/>
    <col min="10737" max="10737" width="8.140625" style="4" bestFit="1" customWidth="1"/>
    <col min="10738" max="10980" width="58.28515625" style="4"/>
    <col min="10981" max="10981" width="9" style="4" customWidth="1"/>
    <col min="10982" max="10982" width="60.28515625" style="4" customWidth="1"/>
    <col min="10983" max="10983" width="15.7109375" style="4" bestFit="1" customWidth="1"/>
    <col min="10984" max="10984" width="14.140625" style="4" bestFit="1" customWidth="1"/>
    <col min="10985" max="10985" width="14.140625" style="4" customWidth="1"/>
    <col min="10986" max="10986" width="14.140625" style="4" bestFit="1" customWidth="1"/>
    <col min="10987" max="10988" width="13.140625" style="4" bestFit="1" customWidth="1"/>
    <col min="10989" max="10989" width="14" style="4" customWidth="1"/>
    <col min="10990" max="10990" width="13.140625" style="4" customWidth="1"/>
    <col min="10991" max="10991" width="16.42578125" style="4" customWidth="1"/>
    <col min="10992" max="10992" width="18.5703125" style="4" customWidth="1"/>
    <col min="10993" max="10993" width="8.140625" style="4" bestFit="1" customWidth="1"/>
    <col min="10994" max="11236" width="58.28515625" style="4"/>
    <col min="11237" max="11237" width="9" style="4" customWidth="1"/>
    <col min="11238" max="11238" width="60.28515625" style="4" customWidth="1"/>
    <col min="11239" max="11239" width="15.7109375" style="4" bestFit="1" customWidth="1"/>
    <col min="11240" max="11240" width="14.140625" style="4" bestFit="1" customWidth="1"/>
    <col min="11241" max="11241" width="14.140625" style="4" customWidth="1"/>
    <col min="11242" max="11242" width="14.140625" style="4" bestFit="1" customWidth="1"/>
    <col min="11243" max="11244" width="13.140625" style="4" bestFit="1" customWidth="1"/>
    <col min="11245" max="11245" width="14" style="4" customWidth="1"/>
    <col min="11246" max="11246" width="13.140625" style="4" customWidth="1"/>
    <col min="11247" max="11247" width="16.42578125" style="4" customWidth="1"/>
    <col min="11248" max="11248" width="18.5703125" style="4" customWidth="1"/>
    <col min="11249" max="11249" width="8.140625" style="4" bestFit="1" customWidth="1"/>
    <col min="11250" max="11492" width="58.28515625" style="4"/>
    <col min="11493" max="11493" width="9" style="4" customWidth="1"/>
    <col min="11494" max="11494" width="60.28515625" style="4" customWidth="1"/>
    <col min="11495" max="11495" width="15.7109375" style="4" bestFit="1" customWidth="1"/>
    <col min="11496" max="11496" width="14.140625" style="4" bestFit="1" customWidth="1"/>
    <col min="11497" max="11497" width="14.140625" style="4" customWidth="1"/>
    <col min="11498" max="11498" width="14.140625" style="4" bestFit="1" customWidth="1"/>
    <col min="11499" max="11500" width="13.140625" style="4" bestFit="1" customWidth="1"/>
    <col min="11501" max="11501" width="14" style="4" customWidth="1"/>
    <col min="11502" max="11502" width="13.140625" style="4" customWidth="1"/>
    <col min="11503" max="11503" width="16.42578125" style="4" customWidth="1"/>
    <col min="11504" max="11504" width="18.5703125" style="4" customWidth="1"/>
    <col min="11505" max="11505" width="8.140625" style="4" bestFit="1" customWidth="1"/>
    <col min="11506" max="11748" width="58.28515625" style="4"/>
    <col min="11749" max="11749" width="9" style="4" customWidth="1"/>
    <col min="11750" max="11750" width="60.28515625" style="4" customWidth="1"/>
    <col min="11751" max="11751" width="15.7109375" style="4" bestFit="1" customWidth="1"/>
    <col min="11752" max="11752" width="14.140625" style="4" bestFit="1" customWidth="1"/>
    <col min="11753" max="11753" width="14.140625" style="4" customWidth="1"/>
    <col min="11754" max="11754" width="14.140625" style="4" bestFit="1" customWidth="1"/>
    <col min="11755" max="11756" width="13.140625" style="4" bestFit="1" customWidth="1"/>
    <col min="11757" max="11757" width="14" style="4" customWidth="1"/>
    <col min="11758" max="11758" width="13.140625" style="4" customWidth="1"/>
    <col min="11759" max="11759" width="16.42578125" style="4" customWidth="1"/>
    <col min="11760" max="11760" width="18.5703125" style="4" customWidth="1"/>
    <col min="11761" max="11761" width="8.140625" style="4" bestFit="1" customWidth="1"/>
    <col min="11762" max="12004" width="58.28515625" style="4"/>
    <col min="12005" max="12005" width="9" style="4" customWidth="1"/>
    <col min="12006" max="12006" width="60.28515625" style="4" customWidth="1"/>
    <col min="12007" max="12007" width="15.7109375" style="4" bestFit="1" customWidth="1"/>
    <col min="12008" max="12008" width="14.140625" style="4" bestFit="1" customWidth="1"/>
    <col min="12009" max="12009" width="14.140625" style="4" customWidth="1"/>
    <col min="12010" max="12010" width="14.140625" style="4" bestFit="1" customWidth="1"/>
    <col min="12011" max="12012" width="13.140625" style="4" bestFit="1" customWidth="1"/>
    <col min="12013" max="12013" width="14" style="4" customWidth="1"/>
    <col min="12014" max="12014" width="13.140625" style="4" customWidth="1"/>
    <col min="12015" max="12015" width="16.42578125" style="4" customWidth="1"/>
    <col min="12016" max="12016" width="18.5703125" style="4" customWidth="1"/>
    <col min="12017" max="12017" width="8.140625" style="4" bestFit="1" customWidth="1"/>
    <col min="12018" max="12260" width="58.28515625" style="4"/>
    <col min="12261" max="12261" width="9" style="4" customWidth="1"/>
    <col min="12262" max="12262" width="60.28515625" style="4" customWidth="1"/>
    <col min="12263" max="12263" width="15.7109375" style="4" bestFit="1" customWidth="1"/>
    <col min="12264" max="12264" width="14.140625" style="4" bestFit="1" customWidth="1"/>
    <col min="12265" max="12265" width="14.140625" style="4" customWidth="1"/>
    <col min="12266" max="12266" width="14.140625" style="4" bestFit="1" customWidth="1"/>
    <col min="12267" max="12268" width="13.140625" style="4" bestFit="1" customWidth="1"/>
    <col min="12269" max="12269" width="14" style="4" customWidth="1"/>
    <col min="12270" max="12270" width="13.140625" style="4" customWidth="1"/>
    <col min="12271" max="12271" width="16.42578125" style="4" customWidth="1"/>
    <col min="12272" max="12272" width="18.5703125" style="4" customWidth="1"/>
    <col min="12273" max="12273" width="8.140625" style="4" bestFit="1" customWidth="1"/>
    <col min="12274" max="12516" width="58.28515625" style="4"/>
    <col min="12517" max="12517" width="9" style="4" customWidth="1"/>
    <col min="12518" max="12518" width="60.28515625" style="4" customWidth="1"/>
    <col min="12519" max="12519" width="15.7109375" style="4" bestFit="1" customWidth="1"/>
    <col min="12520" max="12520" width="14.140625" style="4" bestFit="1" customWidth="1"/>
    <col min="12521" max="12521" width="14.140625" style="4" customWidth="1"/>
    <col min="12522" max="12522" width="14.140625" style="4" bestFit="1" customWidth="1"/>
    <col min="12523" max="12524" width="13.140625" style="4" bestFit="1" customWidth="1"/>
    <col min="12525" max="12525" width="14" style="4" customWidth="1"/>
    <col min="12526" max="12526" width="13.140625" style="4" customWidth="1"/>
    <col min="12527" max="12527" width="16.42578125" style="4" customWidth="1"/>
    <col min="12528" max="12528" width="18.5703125" style="4" customWidth="1"/>
    <col min="12529" max="12529" width="8.140625" style="4" bestFit="1" customWidth="1"/>
    <col min="12530" max="12772" width="58.28515625" style="4"/>
    <col min="12773" max="12773" width="9" style="4" customWidth="1"/>
    <col min="12774" max="12774" width="60.28515625" style="4" customWidth="1"/>
    <col min="12775" max="12775" width="15.7109375" style="4" bestFit="1" customWidth="1"/>
    <col min="12776" max="12776" width="14.140625" style="4" bestFit="1" customWidth="1"/>
    <col min="12777" max="12777" width="14.140625" style="4" customWidth="1"/>
    <col min="12778" max="12778" width="14.140625" style="4" bestFit="1" customWidth="1"/>
    <col min="12779" max="12780" width="13.140625" style="4" bestFit="1" customWidth="1"/>
    <col min="12781" max="12781" width="14" style="4" customWidth="1"/>
    <col min="12782" max="12782" width="13.140625" style="4" customWidth="1"/>
    <col min="12783" max="12783" width="16.42578125" style="4" customWidth="1"/>
    <col min="12784" max="12784" width="18.5703125" style="4" customWidth="1"/>
    <col min="12785" max="12785" width="8.140625" style="4" bestFit="1" customWidth="1"/>
    <col min="12786" max="13028" width="58.28515625" style="4"/>
    <col min="13029" max="13029" width="9" style="4" customWidth="1"/>
    <col min="13030" max="13030" width="60.28515625" style="4" customWidth="1"/>
    <col min="13031" max="13031" width="15.7109375" style="4" bestFit="1" customWidth="1"/>
    <col min="13032" max="13032" width="14.140625" style="4" bestFit="1" customWidth="1"/>
    <col min="13033" max="13033" width="14.140625" style="4" customWidth="1"/>
    <col min="13034" max="13034" width="14.140625" style="4" bestFit="1" customWidth="1"/>
    <col min="13035" max="13036" width="13.140625" style="4" bestFit="1" customWidth="1"/>
    <col min="13037" max="13037" width="14" style="4" customWidth="1"/>
    <col min="13038" max="13038" width="13.140625" style="4" customWidth="1"/>
    <col min="13039" max="13039" width="16.42578125" style="4" customWidth="1"/>
    <col min="13040" max="13040" width="18.5703125" style="4" customWidth="1"/>
    <col min="13041" max="13041" width="8.140625" style="4" bestFit="1" customWidth="1"/>
    <col min="13042" max="13284" width="58.28515625" style="4"/>
    <col min="13285" max="13285" width="9" style="4" customWidth="1"/>
    <col min="13286" max="13286" width="60.28515625" style="4" customWidth="1"/>
    <col min="13287" max="13287" width="15.7109375" style="4" bestFit="1" customWidth="1"/>
    <col min="13288" max="13288" width="14.140625" style="4" bestFit="1" customWidth="1"/>
    <col min="13289" max="13289" width="14.140625" style="4" customWidth="1"/>
    <col min="13290" max="13290" width="14.140625" style="4" bestFit="1" customWidth="1"/>
    <col min="13291" max="13292" width="13.140625" style="4" bestFit="1" customWidth="1"/>
    <col min="13293" max="13293" width="14" style="4" customWidth="1"/>
    <col min="13294" max="13294" width="13.140625" style="4" customWidth="1"/>
    <col min="13295" max="13295" width="16.42578125" style="4" customWidth="1"/>
    <col min="13296" max="13296" width="18.5703125" style="4" customWidth="1"/>
    <col min="13297" max="13297" width="8.140625" style="4" bestFit="1" customWidth="1"/>
    <col min="13298" max="13540" width="58.28515625" style="4"/>
    <col min="13541" max="13541" width="9" style="4" customWidth="1"/>
    <col min="13542" max="13542" width="60.28515625" style="4" customWidth="1"/>
    <col min="13543" max="13543" width="15.7109375" style="4" bestFit="1" customWidth="1"/>
    <col min="13544" max="13544" width="14.140625" style="4" bestFit="1" customWidth="1"/>
    <col min="13545" max="13545" width="14.140625" style="4" customWidth="1"/>
    <col min="13546" max="13546" width="14.140625" style="4" bestFit="1" customWidth="1"/>
    <col min="13547" max="13548" width="13.140625" style="4" bestFit="1" customWidth="1"/>
    <col min="13549" max="13549" width="14" style="4" customWidth="1"/>
    <col min="13550" max="13550" width="13.140625" style="4" customWidth="1"/>
    <col min="13551" max="13551" width="16.42578125" style="4" customWidth="1"/>
    <col min="13552" max="13552" width="18.5703125" style="4" customWidth="1"/>
    <col min="13553" max="13553" width="8.140625" style="4" bestFit="1" customWidth="1"/>
    <col min="13554" max="13796" width="58.28515625" style="4"/>
    <col min="13797" max="13797" width="9" style="4" customWidth="1"/>
    <col min="13798" max="13798" width="60.28515625" style="4" customWidth="1"/>
    <col min="13799" max="13799" width="15.7109375" style="4" bestFit="1" customWidth="1"/>
    <col min="13800" max="13800" width="14.140625" style="4" bestFit="1" customWidth="1"/>
    <col min="13801" max="13801" width="14.140625" style="4" customWidth="1"/>
    <col min="13802" max="13802" width="14.140625" style="4" bestFit="1" customWidth="1"/>
    <col min="13803" max="13804" width="13.140625" style="4" bestFit="1" customWidth="1"/>
    <col min="13805" max="13805" width="14" style="4" customWidth="1"/>
    <col min="13806" max="13806" width="13.140625" style="4" customWidth="1"/>
    <col min="13807" max="13807" width="16.42578125" style="4" customWidth="1"/>
    <col min="13808" max="13808" width="18.5703125" style="4" customWidth="1"/>
    <col min="13809" max="13809" width="8.140625" style="4" bestFit="1" customWidth="1"/>
    <col min="13810" max="14052" width="58.28515625" style="4"/>
    <col min="14053" max="14053" width="9" style="4" customWidth="1"/>
    <col min="14054" max="14054" width="60.28515625" style="4" customWidth="1"/>
    <col min="14055" max="14055" width="15.7109375" style="4" bestFit="1" customWidth="1"/>
    <col min="14056" max="14056" width="14.140625" style="4" bestFit="1" customWidth="1"/>
    <col min="14057" max="14057" width="14.140625" style="4" customWidth="1"/>
    <col min="14058" max="14058" width="14.140625" style="4" bestFit="1" customWidth="1"/>
    <col min="14059" max="14060" width="13.140625" style="4" bestFit="1" customWidth="1"/>
    <col min="14061" max="14061" width="14" style="4" customWidth="1"/>
    <col min="14062" max="14062" width="13.140625" style="4" customWidth="1"/>
    <col min="14063" max="14063" width="16.42578125" style="4" customWidth="1"/>
    <col min="14064" max="14064" width="18.5703125" style="4" customWidth="1"/>
    <col min="14065" max="14065" width="8.140625" style="4" bestFit="1" customWidth="1"/>
    <col min="14066" max="14308" width="58.28515625" style="4"/>
    <col min="14309" max="14309" width="9" style="4" customWidth="1"/>
    <col min="14310" max="14310" width="60.28515625" style="4" customWidth="1"/>
    <col min="14311" max="14311" width="15.7109375" style="4" bestFit="1" customWidth="1"/>
    <col min="14312" max="14312" width="14.140625" style="4" bestFit="1" customWidth="1"/>
    <col min="14313" max="14313" width="14.140625" style="4" customWidth="1"/>
    <col min="14314" max="14314" width="14.140625" style="4" bestFit="1" customWidth="1"/>
    <col min="14315" max="14316" width="13.140625" style="4" bestFit="1" customWidth="1"/>
    <col min="14317" max="14317" width="14" style="4" customWidth="1"/>
    <col min="14318" max="14318" width="13.140625" style="4" customWidth="1"/>
    <col min="14319" max="14319" width="16.42578125" style="4" customWidth="1"/>
    <col min="14320" max="14320" width="18.5703125" style="4" customWidth="1"/>
    <col min="14321" max="14321" width="8.140625" style="4" bestFit="1" customWidth="1"/>
    <col min="14322" max="14564" width="58.28515625" style="4"/>
    <col min="14565" max="14565" width="9" style="4" customWidth="1"/>
    <col min="14566" max="14566" width="60.28515625" style="4" customWidth="1"/>
    <col min="14567" max="14567" width="15.7109375" style="4" bestFit="1" customWidth="1"/>
    <col min="14568" max="14568" width="14.140625" style="4" bestFit="1" customWidth="1"/>
    <col min="14569" max="14569" width="14.140625" style="4" customWidth="1"/>
    <col min="14570" max="14570" width="14.140625" style="4" bestFit="1" customWidth="1"/>
    <col min="14571" max="14572" width="13.140625" style="4" bestFit="1" customWidth="1"/>
    <col min="14573" max="14573" width="14" style="4" customWidth="1"/>
    <col min="14574" max="14574" width="13.140625" style="4" customWidth="1"/>
    <col min="14575" max="14575" width="16.42578125" style="4" customWidth="1"/>
    <col min="14576" max="14576" width="18.5703125" style="4" customWidth="1"/>
    <col min="14577" max="14577" width="8.140625" style="4" bestFit="1" customWidth="1"/>
    <col min="14578" max="14820" width="58.28515625" style="4"/>
    <col min="14821" max="14821" width="9" style="4" customWidth="1"/>
    <col min="14822" max="14822" width="60.28515625" style="4" customWidth="1"/>
    <col min="14823" max="14823" width="15.7109375" style="4" bestFit="1" customWidth="1"/>
    <col min="14824" max="14824" width="14.140625" style="4" bestFit="1" customWidth="1"/>
    <col min="14825" max="14825" width="14.140625" style="4" customWidth="1"/>
    <col min="14826" max="14826" width="14.140625" style="4" bestFit="1" customWidth="1"/>
    <col min="14827" max="14828" width="13.140625" style="4" bestFit="1" customWidth="1"/>
    <col min="14829" max="14829" width="14" style="4" customWidth="1"/>
    <col min="14830" max="14830" width="13.140625" style="4" customWidth="1"/>
    <col min="14831" max="14831" width="16.42578125" style="4" customWidth="1"/>
    <col min="14832" max="14832" width="18.5703125" style="4" customWidth="1"/>
    <col min="14833" max="14833" width="8.140625" style="4" bestFit="1" customWidth="1"/>
    <col min="14834" max="15076" width="58.28515625" style="4"/>
    <col min="15077" max="15077" width="9" style="4" customWidth="1"/>
    <col min="15078" max="15078" width="60.28515625" style="4" customWidth="1"/>
    <col min="15079" max="15079" width="15.7109375" style="4" bestFit="1" customWidth="1"/>
    <col min="15080" max="15080" width="14.140625" style="4" bestFit="1" customWidth="1"/>
    <col min="15081" max="15081" width="14.140625" style="4" customWidth="1"/>
    <col min="15082" max="15082" width="14.140625" style="4" bestFit="1" customWidth="1"/>
    <col min="15083" max="15084" width="13.140625" style="4" bestFit="1" customWidth="1"/>
    <col min="15085" max="15085" width="14" style="4" customWidth="1"/>
    <col min="15086" max="15086" width="13.140625" style="4" customWidth="1"/>
    <col min="15087" max="15087" width="16.42578125" style="4" customWidth="1"/>
    <col min="15088" max="15088" width="18.5703125" style="4" customWidth="1"/>
    <col min="15089" max="15089" width="8.140625" style="4" bestFit="1" customWidth="1"/>
    <col min="15090" max="15332" width="58.28515625" style="4"/>
    <col min="15333" max="15333" width="9" style="4" customWidth="1"/>
    <col min="15334" max="15334" width="60.28515625" style="4" customWidth="1"/>
    <col min="15335" max="15335" width="15.7109375" style="4" bestFit="1" customWidth="1"/>
    <col min="15336" max="15336" width="14.140625" style="4" bestFit="1" customWidth="1"/>
    <col min="15337" max="15337" width="14.140625" style="4" customWidth="1"/>
    <col min="15338" max="15338" width="14.140625" style="4" bestFit="1" customWidth="1"/>
    <col min="15339" max="15340" width="13.140625" style="4" bestFit="1" customWidth="1"/>
    <col min="15341" max="15341" width="14" style="4" customWidth="1"/>
    <col min="15342" max="15342" width="13.140625" style="4" customWidth="1"/>
    <col min="15343" max="15343" width="16.42578125" style="4" customWidth="1"/>
    <col min="15344" max="15344" width="18.5703125" style="4" customWidth="1"/>
    <col min="15345" max="15345" width="8.140625" style="4" bestFit="1" customWidth="1"/>
    <col min="15346" max="15588" width="58.28515625" style="4"/>
    <col min="15589" max="15589" width="9" style="4" customWidth="1"/>
    <col min="15590" max="15590" width="60.28515625" style="4" customWidth="1"/>
    <col min="15591" max="15591" width="15.7109375" style="4" bestFit="1" customWidth="1"/>
    <col min="15592" max="15592" width="14.140625" style="4" bestFit="1" customWidth="1"/>
    <col min="15593" max="15593" width="14.140625" style="4" customWidth="1"/>
    <col min="15594" max="15594" width="14.140625" style="4" bestFit="1" customWidth="1"/>
    <col min="15595" max="15596" width="13.140625" style="4" bestFit="1" customWidth="1"/>
    <col min="15597" max="15597" width="14" style="4" customWidth="1"/>
    <col min="15598" max="15598" width="13.140625" style="4" customWidth="1"/>
    <col min="15599" max="15599" width="16.42578125" style="4" customWidth="1"/>
    <col min="15600" max="15600" width="18.5703125" style="4" customWidth="1"/>
    <col min="15601" max="15601" width="8.140625" style="4" bestFit="1" customWidth="1"/>
    <col min="15602" max="15844" width="58.28515625" style="4"/>
    <col min="15845" max="15845" width="9" style="4" customWidth="1"/>
    <col min="15846" max="15846" width="60.28515625" style="4" customWidth="1"/>
    <col min="15847" max="15847" width="15.7109375" style="4" bestFit="1" customWidth="1"/>
    <col min="15848" max="15848" width="14.140625" style="4" bestFit="1" customWidth="1"/>
    <col min="15849" max="15849" width="14.140625" style="4" customWidth="1"/>
    <col min="15850" max="15850" width="14.140625" style="4" bestFit="1" customWidth="1"/>
    <col min="15851" max="15852" width="13.140625" style="4" bestFit="1" customWidth="1"/>
    <col min="15853" max="15853" width="14" style="4" customWidth="1"/>
    <col min="15854" max="15854" width="13.140625" style="4" customWidth="1"/>
    <col min="15855" max="15855" width="16.42578125" style="4" customWidth="1"/>
    <col min="15856" max="15856" width="18.5703125" style="4" customWidth="1"/>
    <col min="15857" max="15857" width="8.140625" style="4" bestFit="1" customWidth="1"/>
    <col min="15858" max="16100" width="58.28515625" style="4"/>
    <col min="16101" max="16101" width="9" style="4" customWidth="1"/>
    <col min="16102" max="16102" width="60.28515625" style="4" customWidth="1"/>
    <col min="16103" max="16103" width="15.7109375" style="4" bestFit="1" customWidth="1"/>
    <col min="16104" max="16104" width="14.140625" style="4" bestFit="1" customWidth="1"/>
    <col min="16105" max="16105" width="14.140625" style="4" customWidth="1"/>
    <col min="16106" max="16106" width="14.140625" style="4" bestFit="1" customWidth="1"/>
    <col min="16107" max="16108" width="13.140625" style="4" bestFit="1" customWidth="1"/>
    <col min="16109" max="16109" width="14" style="4" customWidth="1"/>
    <col min="16110" max="16110" width="13.140625" style="4" customWidth="1"/>
    <col min="16111" max="16111" width="16.42578125" style="4" customWidth="1"/>
    <col min="16112" max="16112" width="18.5703125" style="4" customWidth="1"/>
    <col min="16113" max="16113" width="8.140625" style="4" bestFit="1" customWidth="1"/>
    <col min="16114" max="16384" width="58.28515625" style="4"/>
  </cols>
  <sheetData>
    <row r="1" spans="1:29" s="12" customFormat="1" ht="12.75" x14ac:dyDescent="0.25">
      <c r="A1" s="10"/>
      <c r="B1" s="11"/>
      <c r="H1" s="13"/>
      <c r="I1" s="63" t="s">
        <v>62</v>
      </c>
      <c r="J1" s="63"/>
      <c r="K1" s="63"/>
    </row>
    <row r="2" spans="1:29" s="12" customFormat="1" ht="12.75" x14ac:dyDescent="0.25">
      <c r="A2" s="10"/>
      <c r="B2" s="11"/>
      <c r="H2" s="63" t="s">
        <v>63</v>
      </c>
      <c r="I2" s="63"/>
      <c r="J2" s="63"/>
      <c r="K2" s="63"/>
    </row>
    <row r="3" spans="1:29" s="12" customFormat="1" ht="12.75" x14ac:dyDescent="0.25">
      <c r="A3" s="10"/>
      <c r="B3" s="11"/>
      <c r="H3" s="13"/>
      <c r="I3" s="63" t="s">
        <v>61</v>
      </c>
      <c r="J3" s="63"/>
      <c r="K3" s="63"/>
    </row>
    <row r="5" spans="1:29" ht="45.75" customHeight="1" x14ac:dyDescent="0.25">
      <c r="B5" s="7"/>
      <c r="C5" s="67" t="s">
        <v>67</v>
      </c>
      <c r="D5" s="67"/>
      <c r="E5" s="67"/>
      <c r="F5" s="67"/>
      <c r="G5" s="67"/>
      <c r="H5" s="67"/>
      <c r="I5" s="67"/>
      <c r="J5" s="67"/>
      <c r="K5" s="67"/>
    </row>
    <row r="6" spans="1:29" ht="16.5" thickBot="1" x14ac:dyDescent="0.3">
      <c r="B6" s="8"/>
      <c r="D6" s="5"/>
      <c r="E6" s="5"/>
      <c r="F6" s="5"/>
      <c r="G6" s="5"/>
      <c r="H6" s="5"/>
      <c r="I6" s="6"/>
      <c r="J6" s="5"/>
      <c r="K6" s="5" t="s">
        <v>0</v>
      </c>
      <c r="M6" s="5"/>
      <c r="N6" s="5"/>
      <c r="O6" s="5"/>
      <c r="P6" s="5"/>
      <c r="Q6" s="5"/>
      <c r="R6" s="6"/>
      <c r="S6" s="5"/>
      <c r="T6" s="5" t="s">
        <v>0</v>
      </c>
      <c r="AC6" s="9" t="s">
        <v>0</v>
      </c>
    </row>
    <row r="7" spans="1:29" ht="16.5" thickBot="1" x14ac:dyDescent="0.3">
      <c r="A7" s="59"/>
      <c r="B7" s="60"/>
      <c r="C7" s="64" t="s">
        <v>70</v>
      </c>
      <c r="D7" s="65"/>
      <c r="E7" s="65"/>
      <c r="F7" s="65"/>
      <c r="G7" s="65"/>
      <c r="H7" s="65"/>
      <c r="I7" s="65"/>
      <c r="J7" s="65"/>
      <c r="K7" s="66"/>
      <c r="L7" s="61" t="s">
        <v>68</v>
      </c>
      <c r="M7" s="61"/>
      <c r="N7" s="61"/>
      <c r="O7" s="61"/>
      <c r="P7" s="61"/>
      <c r="Q7" s="61"/>
      <c r="R7" s="61"/>
      <c r="S7" s="61"/>
      <c r="T7" s="62"/>
      <c r="U7" s="61" t="s">
        <v>69</v>
      </c>
      <c r="V7" s="61"/>
      <c r="W7" s="61"/>
      <c r="X7" s="61"/>
      <c r="Y7" s="61"/>
      <c r="Z7" s="61"/>
      <c r="AA7" s="61"/>
      <c r="AB7" s="61"/>
      <c r="AC7" s="62"/>
    </row>
    <row r="8" spans="1:29" s="18" customFormat="1" ht="26.25" thickBot="1" x14ac:dyDescent="0.3">
      <c r="A8" s="14" t="s">
        <v>1</v>
      </c>
      <c r="B8" s="15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6" t="s">
        <v>8</v>
      </c>
      <c r="I8" s="16" t="s">
        <v>9</v>
      </c>
      <c r="J8" s="16" t="s">
        <v>10</v>
      </c>
      <c r="K8" s="17" t="s">
        <v>11</v>
      </c>
      <c r="L8" s="16" t="s">
        <v>3</v>
      </c>
      <c r="M8" s="16" t="s">
        <v>4</v>
      </c>
      <c r="N8" s="16" t="s">
        <v>5</v>
      </c>
      <c r="O8" s="16" t="s">
        <v>6</v>
      </c>
      <c r="P8" s="16" t="s">
        <v>7</v>
      </c>
      <c r="Q8" s="16" t="s">
        <v>8</v>
      </c>
      <c r="R8" s="16" t="s">
        <v>9</v>
      </c>
      <c r="S8" s="16" t="s">
        <v>10</v>
      </c>
      <c r="T8" s="17" t="s">
        <v>11</v>
      </c>
      <c r="U8" s="16" t="s">
        <v>3</v>
      </c>
      <c r="V8" s="16" t="s">
        <v>4</v>
      </c>
      <c r="W8" s="16" t="s">
        <v>5</v>
      </c>
      <c r="X8" s="16" t="s">
        <v>6</v>
      </c>
      <c r="Y8" s="16" t="s">
        <v>7</v>
      </c>
      <c r="Z8" s="16" t="s">
        <v>8</v>
      </c>
      <c r="AA8" s="16" t="s">
        <v>9</v>
      </c>
      <c r="AB8" s="16" t="s">
        <v>10</v>
      </c>
      <c r="AC8" s="17" t="s">
        <v>11</v>
      </c>
    </row>
    <row r="9" spans="1:29" s="18" customFormat="1" ht="13.5" thickBot="1" x14ac:dyDescent="0.3">
      <c r="A9" s="19">
        <v>1000000</v>
      </c>
      <c r="B9" s="20" t="s">
        <v>12</v>
      </c>
      <c r="C9" s="21">
        <f t="shared" ref="C9:J9" si="0">SUM(C10+C19+C25+C27+C36+C39)</f>
        <v>756827765</v>
      </c>
      <c r="D9" s="21">
        <f t="shared" si="0"/>
        <v>170326888</v>
      </c>
      <c r="E9" s="21">
        <f t="shared" si="0"/>
        <v>39873490</v>
      </c>
      <c r="F9" s="21">
        <f t="shared" si="0"/>
        <v>31698949</v>
      </c>
      <c r="G9" s="21">
        <f t="shared" si="0"/>
        <v>13818045</v>
      </c>
      <c r="H9" s="21">
        <f t="shared" si="0"/>
        <v>12452564</v>
      </c>
      <c r="I9" s="21">
        <f t="shared" si="0"/>
        <v>9412338</v>
      </c>
      <c r="J9" s="21">
        <f t="shared" si="0"/>
        <v>3689976</v>
      </c>
      <c r="K9" s="22">
        <f>SUM(C9:J9)</f>
        <v>1038100015</v>
      </c>
      <c r="L9" s="21">
        <f t="shared" ref="L9:S9" si="1">SUM(L10+L19+L25+L27+L36+L39)</f>
        <v>759076262</v>
      </c>
      <c r="M9" s="21">
        <f t="shared" si="1"/>
        <v>170866493</v>
      </c>
      <c r="N9" s="21">
        <f t="shared" si="1"/>
        <v>39873490</v>
      </c>
      <c r="O9" s="21">
        <f t="shared" si="1"/>
        <v>31698949</v>
      </c>
      <c r="P9" s="21">
        <f t="shared" si="1"/>
        <v>13818045</v>
      </c>
      <c r="Q9" s="21">
        <f t="shared" si="1"/>
        <v>12452564</v>
      </c>
      <c r="R9" s="21">
        <f t="shared" si="1"/>
        <v>9412338</v>
      </c>
      <c r="S9" s="21">
        <f t="shared" si="1"/>
        <v>3689976</v>
      </c>
      <c r="T9" s="22">
        <f>SUM(L9:S9)</f>
        <v>1040888117</v>
      </c>
      <c r="U9" s="21">
        <f t="shared" ref="U9:AC9" si="2">L9-C9</f>
        <v>2248497</v>
      </c>
      <c r="V9" s="21">
        <f t="shared" si="2"/>
        <v>539605</v>
      </c>
      <c r="W9" s="21">
        <f t="shared" si="2"/>
        <v>0</v>
      </c>
      <c r="X9" s="21">
        <f t="shared" si="2"/>
        <v>0</v>
      </c>
      <c r="Y9" s="21">
        <f t="shared" si="2"/>
        <v>0</v>
      </c>
      <c r="Z9" s="21">
        <f t="shared" si="2"/>
        <v>0</v>
      </c>
      <c r="AA9" s="21">
        <f t="shared" si="2"/>
        <v>0</v>
      </c>
      <c r="AB9" s="21">
        <f t="shared" si="2"/>
        <v>0</v>
      </c>
      <c r="AC9" s="22">
        <f t="shared" si="2"/>
        <v>2788102</v>
      </c>
    </row>
    <row r="10" spans="1:29" s="18" customFormat="1" ht="12.75" x14ac:dyDescent="0.25">
      <c r="A10" s="23">
        <v>1010000</v>
      </c>
      <c r="B10" s="24" t="s">
        <v>13</v>
      </c>
      <c r="C10" s="25">
        <f>SUM(C11+C12+C14+C15+C16+C17)</f>
        <v>366198703</v>
      </c>
      <c r="D10" s="25">
        <f t="shared" ref="D10:J10" si="3">SUM(D11+D12+D14+D15+D16+D17)</f>
        <v>167137397</v>
      </c>
      <c r="E10" s="25">
        <f t="shared" si="3"/>
        <v>19636536</v>
      </c>
      <c r="F10" s="25">
        <f t="shared" si="3"/>
        <v>8915829</v>
      </c>
      <c r="G10" s="25">
        <f t="shared" si="3"/>
        <v>3739051</v>
      </c>
      <c r="H10" s="25">
        <f t="shared" si="3"/>
        <v>5541484</v>
      </c>
      <c r="I10" s="25">
        <f t="shared" si="3"/>
        <v>1928738</v>
      </c>
      <c r="J10" s="25">
        <f t="shared" si="3"/>
        <v>1108419</v>
      </c>
      <c r="K10" s="26">
        <f t="shared" ref="K10:K17" si="4">SUM(C10:J10)</f>
        <v>574206157</v>
      </c>
      <c r="L10" s="25">
        <f>SUM(L11+L12+L14+L15+L16+L17)</f>
        <v>368447200</v>
      </c>
      <c r="M10" s="25">
        <f t="shared" ref="M10:S10" si="5">SUM(M11+M12+M14+M15+M16+M17)</f>
        <v>167677002</v>
      </c>
      <c r="N10" s="25">
        <f t="shared" si="5"/>
        <v>19636536</v>
      </c>
      <c r="O10" s="25">
        <f t="shared" si="5"/>
        <v>8915829</v>
      </c>
      <c r="P10" s="25">
        <f t="shared" si="5"/>
        <v>3739051</v>
      </c>
      <c r="Q10" s="25">
        <f t="shared" si="5"/>
        <v>5541484</v>
      </c>
      <c r="R10" s="25">
        <f t="shared" si="5"/>
        <v>1928738</v>
      </c>
      <c r="S10" s="25">
        <f t="shared" si="5"/>
        <v>1108419</v>
      </c>
      <c r="T10" s="26">
        <f t="shared" ref="T10:T17" si="6">SUM(L10:S10)</f>
        <v>576994259</v>
      </c>
      <c r="U10" s="25">
        <f t="shared" ref="U10:U73" si="7">L10-C10</f>
        <v>2248497</v>
      </c>
      <c r="V10" s="25">
        <f t="shared" ref="V10:V73" si="8">M10-D10</f>
        <v>539605</v>
      </c>
      <c r="W10" s="25">
        <f t="shared" ref="W10:W73" si="9">N10-E10</f>
        <v>0</v>
      </c>
      <c r="X10" s="25">
        <f t="shared" ref="X10:X73" si="10">O10-F10</f>
        <v>0</v>
      </c>
      <c r="Y10" s="25">
        <f t="shared" ref="Y10:Y73" si="11">P10-G10</f>
        <v>0</v>
      </c>
      <c r="Z10" s="25">
        <f t="shared" ref="Z10:Z73" si="12">Q10-H10</f>
        <v>0</v>
      </c>
      <c r="AA10" s="25">
        <f t="shared" ref="AA10:AA73" si="13">R10-I10</f>
        <v>0</v>
      </c>
      <c r="AB10" s="25">
        <f t="shared" ref="AB10:AB73" si="14">S10-J10</f>
        <v>0</v>
      </c>
      <c r="AC10" s="26">
        <f t="shared" ref="AC10:AC73" si="15">T10-K10</f>
        <v>2788102</v>
      </c>
    </row>
    <row r="11" spans="1:29" s="18" customFormat="1" ht="12.75" x14ac:dyDescent="0.25">
      <c r="A11" s="27">
        <v>1010100</v>
      </c>
      <c r="B11" s="28" t="s">
        <v>14</v>
      </c>
      <c r="C11" s="29"/>
      <c r="D11" s="29"/>
      <c r="E11" s="29"/>
      <c r="F11" s="29"/>
      <c r="G11" s="29"/>
      <c r="H11" s="29"/>
      <c r="I11" s="29"/>
      <c r="J11" s="29"/>
      <c r="K11" s="30">
        <f t="shared" si="4"/>
        <v>0</v>
      </c>
      <c r="L11" s="29"/>
      <c r="M11" s="29"/>
      <c r="N11" s="29"/>
      <c r="O11" s="29"/>
      <c r="P11" s="29"/>
      <c r="Q11" s="29"/>
      <c r="R11" s="29"/>
      <c r="S11" s="29"/>
      <c r="T11" s="30">
        <f t="shared" si="6"/>
        <v>0</v>
      </c>
      <c r="U11" s="29">
        <f t="shared" si="7"/>
        <v>0</v>
      </c>
      <c r="V11" s="29">
        <f t="shared" si="8"/>
        <v>0</v>
      </c>
      <c r="W11" s="29">
        <f t="shared" si="9"/>
        <v>0</v>
      </c>
      <c r="X11" s="29">
        <f t="shared" si="10"/>
        <v>0</v>
      </c>
      <c r="Y11" s="29">
        <f t="shared" si="11"/>
        <v>0</v>
      </c>
      <c r="Z11" s="29">
        <f t="shared" si="12"/>
        <v>0</v>
      </c>
      <c r="AA11" s="29">
        <f t="shared" si="13"/>
        <v>0</v>
      </c>
      <c r="AB11" s="29">
        <f t="shared" si="14"/>
        <v>0</v>
      </c>
      <c r="AC11" s="30">
        <f t="shared" si="15"/>
        <v>0</v>
      </c>
    </row>
    <row r="12" spans="1:29" s="18" customFormat="1" ht="25.5" x14ac:dyDescent="0.25">
      <c r="A12" s="27">
        <v>1010200</v>
      </c>
      <c r="B12" s="28" t="s">
        <v>15</v>
      </c>
      <c r="C12" s="29">
        <v>300023648</v>
      </c>
      <c r="D12" s="29">
        <v>153128316</v>
      </c>
      <c r="E12" s="29">
        <v>18314136</v>
      </c>
      <c r="F12" s="29">
        <v>8480829</v>
      </c>
      <c r="G12" s="29">
        <v>3251851</v>
      </c>
      <c r="H12" s="29">
        <v>5297884</v>
      </c>
      <c r="I12" s="29">
        <v>1772138</v>
      </c>
      <c r="J12" s="29">
        <v>812619</v>
      </c>
      <c r="K12" s="30">
        <f t="shared" si="4"/>
        <v>491081421</v>
      </c>
      <c r="L12" s="29">
        <v>300023648</v>
      </c>
      <c r="M12" s="29">
        <v>153128316</v>
      </c>
      <c r="N12" s="29">
        <v>18314136</v>
      </c>
      <c r="O12" s="29">
        <v>8480829</v>
      </c>
      <c r="P12" s="29">
        <v>3251851</v>
      </c>
      <c r="Q12" s="29">
        <v>5297884</v>
      </c>
      <c r="R12" s="29">
        <v>1772138</v>
      </c>
      <c r="S12" s="29">
        <v>812619</v>
      </c>
      <c r="T12" s="30">
        <f t="shared" si="6"/>
        <v>491081421</v>
      </c>
      <c r="U12" s="29">
        <f t="shared" si="7"/>
        <v>0</v>
      </c>
      <c r="V12" s="29">
        <f t="shared" si="8"/>
        <v>0</v>
      </c>
      <c r="W12" s="29">
        <f t="shared" si="9"/>
        <v>0</v>
      </c>
      <c r="X12" s="29">
        <f t="shared" si="10"/>
        <v>0</v>
      </c>
      <c r="Y12" s="29">
        <f t="shared" si="11"/>
        <v>0</v>
      </c>
      <c r="Z12" s="29">
        <f t="shared" si="12"/>
        <v>0</v>
      </c>
      <c r="AA12" s="29">
        <f t="shared" si="13"/>
        <v>0</v>
      </c>
      <c r="AB12" s="29">
        <f t="shared" si="14"/>
        <v>0</v>
      </c>
      <c r="AC12" s="30">
        <f t="shared" si="15"/>
        <v>0</v>
      </c>
    </row>
    <row r="13" spans="1:29" s="18" customFormat="1" ht="25.5" x14ac:dyDescent="0.25">
      <c r="A13" s="31">
        <v>1010290</v>
      </c>
      <c r="B13" s="32" t="s">
        <v>16</v>
      </c>
      <c r="C13" s="33">
        <v>118028034</v>
      </c>
      <c r="D13" s="33">
        <v>33769006</v>
      </c>
      <c r="E13" s="33">
        <v>18314136</v>
      </c>
      <c r="F13" s="33">
        <v>8480829</v>
      </c>
      <c r="G13" s="33">
        <v>3251851</v>
      </c>
      <c r="H13" s="33">
        <v>5297884</v>
      </c>
      <c r="I13" s="33">
        <v>1772138</v>
      </c>
      <c r="J13" s="33">
        <v>812619</v>
      </c>
      <c r="K13" s="34">
        <f t="shared" si="4"/>
        <v>189726497</v>
      </c>
      <c r="L13" s="33">
        <v>118028034</v>
      </c>
      <c r="M13" s="33">
        <v>33769006</v>
      </c>
      <c r="N13" s="33">
        <v>18314136</v>
      </c>
      <c r="O13" s="33">
        <v>8480829</v>
      </c>
      <c r="P13" s="33">
        <v>3251851</v>
      </c>
      <c r="Q13" s="33">
        <v>5297884</v>
      </c>
      <c r="R13" s="33">
        <v>1772138</v>
      </c>
      <c r="S13" s="33">
        <v>812619</v>
      </c>
      <c r="T13" s="34">
        <f t="shared" si="6"/>
        <v>189726497</v>
      </c>
      <c r="U13" s="33">
        <f t="shared" si="7"/>
        <v>0</v>
      </c>
      <c r="V13" s="33">
        <f t="shared" si="8"/>
        <v>0</v>
      </c>
      <c r="W13" s="33">
        <f t="shared" si="9"/>
        <v>0</v>
      </c>
      <c r="X13" s="33">
        <f t="shared" si="10"/>
        <v>0</v>
      </c>
      <c r="Y13" s="33">
        <f t="shared" si="11"/>
        <v>0</v>
      </c>
      <c r="Z13" s="33">
        <f t="shared" si="12"/>
        <v>0</v>
      </c>
      <c r="AA13" s="33">
        <f t="shared" si="13"/>
        <v>0</v>
      </c>
      <c r="AB13" s="33">
        <f t="shared" si="14"/>
        <v>0</v>
      </c>
      <c r="AC13" s="34">
        <f t="shared" si="15"/>
        <v>0</v>
      </c>
    </row>
    <row r="14" spans="1:29" s="18" customFormat="1" ht="12.75" x14ac:dyDescent="0.25">
      <c r="A14" s="27">
        <v>1010400</v>
      </c>
      <c r="B14" s="28" t="s">
        <v>17</v>
      </c>
      <c r="C14" s="29">
        <v>2331600</v>
      </c>
      <c r="D14" s="29">
        <v>0</v>
      </c>
      <c r="E14" s="29">
        <v>1322400</v>
      </c>
      <c r="F14" s="29">
        <v>435000</v>
      </c>
      <c r="G14" s="29">
        <v>487200</v>
      </c>
      <c r="H14" s="29">
        <v>243600</v>
      </c>
      <c r="I14" s="29">
        <v>156600</v>
      </c>
      <c r="J14" s="29">
        <v>295800</v>
      </c>
      <c r="K14" s="30">
        <f t="shared" si="4"/>
        <v>5272200</v>
      </c>
      <c r="L14" s="29">
        <v>2331600</v>
      </c>
      <c r="M14" s="29">
        <v>0</v>
      </c>
      <c r="N14" s="29">
        <v>1322400</v>
      </c>
      <c r="O14" s="29">
        <v>435000</v>
      </c>
      <c r="P14" s="29">
        <v>487200</v>
      </c>
      <c r="Q14" s="29">
        <v>243600</v>
      </c>
      <c r="R14" s="29">
        <v>156600</v>
      </c>
      <c r="S14" s="29">
        <v>295800</v>
      </c>
      <c r="T14" s="30">
        <f t="shared" si="6"/>
        <v>5272200</v>
      </c>
      <c r="U14" s="29">
        <f t="shared" si="7"/>
        <v>0</v>
      </c>
      <c r="V14" s="29">
        <f t="shared" si="8"/>
        <v>0</v>
      </c>
      <c r="W14" s="29">
        <f t="shared" si="9"/>
        <v>0</v>
      </c>
      <c r="X14" s="29">
        <f t="shared" si="10"/>
        <v>0</v>
      </c>
      <c r="Y14" s="29">
        <f t="shared" si="11"/>
        <v>0</v>
      </c>
      <c r="Z14" s="29">
        <f t="shared" si="12"/>
        <v>0</v>
      </c>
      <c r="AA14" s="29">
        <f t="shared" si="13"/>
        <v>0</v>
      </c>
      <c r="AB14" s="29">
        <f t="shared" si="14"/>
        <v>0</v>
      </c>
      <c r="AC14" s="30">
        <f t="shared" si="15"/>
        <v>0</v>
      </c>
    </row>
    <row r="15" spans="1:29" s="18" customFormat="1" ht="38.25" x14ac:dyDescent="0.25">
      <c r="A15" s="27">
        <v>1010600</v>
      </c>
      <c r="B15" s="28" t="s">
        <v>18</v>
      </c>
      <c r="C15" s="29">
        <v>12150205</v>
      </c>
      <c r="D15" s="29">
        <v>98705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30">
        <f t="shared" si="4"/>
        <v>12248910</v>
      </c>
      <c r="L15" s="29">
        <v>12150205</v>
      </c>
      <c r="M15" s="29">
        <v>98705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30">
        <f t="shared" si="6"/>
        <v>12248910</v>
      </c>
      <c r="U15" s="29">
        <f t="shared" si="7"/>
        <v>0</v>
      </c>
      <c r="V15" s="29">
        <f t="shared" si="8"/>
        <v>0</v>
      </c>
      <c r="W15" s="29">
        <f t="shared" si="9"/>
        <v>0</v>
      </c>
      <c r="X15" s="29">
        <f t="shared" si="10"/>
        <v>0</v>
      </c>
      <c r="Y15" s="29">
        <f t="shared" si="11"/>
        <v>0</v>
      </c>
      <c r="Z15" s="29">
        <f t="shared" si="12"/>
        <v>0</v>
      </c>
      <c r="AA15" s="29">
        <f t="shared" si="13"/>
        <v>0</v>
      </c>
      <c r="AB15" s="29">
        <f t="shared" si="14"/>
        <v>0</v>
      </c>
      <c r="AC15" s="30">
        <f t="shared" si="15"/>
        <v>0</v>
      </c>
    </row>
    <row r="16" spans="1:29" s="18" customFormat="1" ht="38.25" x14ac:dyDescent="0.25">
      <c r="A16" s="27">
        <v>1010601</v>
      </c>
      <c r="B16" s="28" t="s">
        <v>19</v>
      </c>
      <c r="C16" s="29">
        <v>6301252</v>
      </c>
      <c r="D16" s="29">
        <v>65430</v>
      </c>
      <c r="E16" s="29"/>
      <c r="F16" s="29"/>
      <c r="G16" s="29"/>
      <c r="H16" s="29"/>
      <c r="I16" s="29"/>
      <c r="J16" s="29"/>
      <c r="K16" s="30">
        <f t="shared" si="4"/>
        <v>6366682</v>
      </c>
      <c r="L16" s="29">
        <v>6301252</v>
      </c>
      <c r="M16" s="29">
        <v>65430</v>
      </c>
      <c r="N16" s="29"/>
      <c r="O16" s="29"/>
      <c r="P16" s="29"/>
      <c r="Q16" s="29"/>
      <c r="R16" s="29"/>
      <c r="S16" s="29"/>
      <c r="T16" s="30">
        <f t="shared" si="6"/>
        <v>6366682</v>
      </c>
      <c r="U16" s="29">
        <f t="shared" si="7"/>
        <v>0</v>
      </c>
      <c r="V16" s="29">
        <f t="shared" si="8"/>
        <v>0</v>
      </c>
      <c r="W16" s="29">
        <f t="shared" si="9"/>
        <v>0</v>
      </c>
      <c r="X16" s="29">
        <f t="shared" si="10"/>
        <v>0</v>
      </c>
      <c r="Y16" s="29">
        <f t="shared" si="11"/>
        <v>0</v>
      </c>
      <c r="Z16" s="29">
        <f t="shared" si="12"/>
        <v>0</v>
      </c>
      <c r="AA16" s="29">
        <f t="shared" si="13"/>
        <v>0</v>
      </c>
      <c r="AB16" s="29">
        <f t="shared" si="14"/>
        <v>0</v>
      </c>
      <c r="AC16" s="30">
        <f t="shared" si="15"/>
        <v>0</v>
      </c>
    </row>
    <row r="17" spans="1:29" s="18" customFormat="1" ht="12.75" x14ac:dyDescent="0.25">
      <c r="A17" s="27">
        <v>1010700</v>
      </c>
      <c r="B17" s="28" t="s">
        <v>20</v>
      </c>
      <c r="C17" s="29">
        <v>45391998</v>
      </c>
      <c r="D17" s="29">
        <v>13844946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30">
        <f t="shared" si="4"/>
        <v>59236944</v>
      </c>
      <c r="L17" s="29">
        <f>46849350+791145</f>
        <v>47640495</v>
      </c>
      <c r="M17" s="29">
        <f>14301034+83517</f>
        <v>14384551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30">
        <f t="shared" si="6"/>
        <v>62025046</v>
      </c>
      <c r="U17" s="29">
        <f t="shared" si="7"/>
        <v>2248497</v>
      </c>
      <c r="V17" s="29">
        <f t="shared" si="8"/>
        <v>539605</v>
      </c>
      <c r="W17" s="29">
        <f t="shared" si="9"/>
        <v>0</v>
      </c>
      <c r="X17" s="29">
        <f t="shared" si="10"/>
        <v>0</v>
      </c>
      <c r="Y17" s="29">
        <f t="shared" si="11"/>
        <v>0</v>
      </c>
      <c r="Z17" s="29">
        <f t="shared" si="12"/>
        <v>0</v>
      </c>
      <c r="AA17" s="29">
        <f t="shared" si="13"/>
        <v>0</v>
      </c>
      <c r="AB17" s="29">
        <f t="shared" si="14"/>
        <v>0</v>
      </c>
      <c r="AC17" s="30">
        <f t="shared" si="15"/>
        <v>2788102</v>
      </c>
    </row>
    <row r="18" spans="1:29" s="18" customFormat="1" ht="6" customHeight="1" x14ac:dyDescent="0.25">
      <c r="A18" s="31"/>
      <c r="B18" s="28"/>
      <c r="C18" s="29"/>
      <c r="D18" s="29"/>
      <c r="E18" s="29"/>
      <c r="F18" s="29"/>
      <c r="G18" s="29"/>
      <c r="H18" s="29"/>
      <c r="I18" s="29"/>
      <c r="J18" s="29"/>
      <c r="K18" s="30"/>
      <c r="L18" s="29"/>
      <c r="M18" s="29"/>
      <c r="N18" s="29"/>
      <c r="O18" s="29"/>
      <c r="P18" s="29"/>
      <c r="Q18" s="29"/>
      <c r="R18" s="29"/>
      <c r="S18" s="29"/>
      <c r="T18" s="30"/>
      <c r="U18" s="29">
        <f t="shared" si="7"/>
        <v>0</v>
      </c>
      <c r="V18" s="29">
        <f t="shared" si="8"/>
        <v>0</v>
      </c>
      <c r="W18" s="29">
        <f t="shared" si="9"/>
        <v>0</v>
      </c>
      <c r="X18" s="29">
        <f t="shared" si="10"/>
        <v>0</v>
      </c>
      <c r="Y18" s="29">
        <f t="shared" si="11"/>
        <v>0</v>
      </c>
      <c r="Z18" s="29">
        <f t="shared" si="12"/>
        <v>0</v>
      </c>
      <c r="AA18" s="29">
        <f t="shared" si="13"/>
        <v>0</v>
      </c>
      <c r="AB18" s="29">
        <f t="shared" si="14"/>
        <v>0</v>
      </c>
      <c r="AC18" s="30">
        <f t="shared" si="15"/>
        <v>0</v>
      </c>
    </row>
    <row r="19" spans="1:29" s="35" customFormat="1" ht="25.5" x14ac:dyDescent="0.25">
      <c r="A19" s="27">
        <v>1020000</v>
      </c>
      <c r="B19" s="28" t="s">
        <v>21</v>
      </c>
      <c r="C19" s="29">
        <f t="shared" ref="C19:J19" si="16">SUM(C20:C23)</f>
        <v>31557744</v>
      </c>
      <c r="D19" s="29">
        <f t="shared" si="16"/>
        <v>135532</v>
      </c>
      <c r="E19" s="29">
        <f t="shared" si="16"/>
        <v>12539734</v>
      </c>
      <c r="F19" s="29">
        <f t="shared" si="16"/>
        <v>296922</v>
      </c>
      <c r="G19" s="29">
        <f t="shared" si="16"/>
        <v>4354516</v>
      </c>
      <c r="H19" s="29">
        <f t="shared" si="16"/>
        <v>135736</v>
      </c>
      <c r="I19" s="29">
        <f t="shared" si="16"/>
        <v>27168</v>
      </c>
      <c r="J19" s="29">
        <f t="shared" si="16"/>
        <v>128229</v>
      </c>
      <c r="K19" s="30">
        <f t="shared" ref="K19:K23" si="17">SUM(C19:J19)</f>
        <v>49175581</v>
      </c>
      <c r="L19" s="29">
        <f t="shared" ref="L19:S19" si="18">SUM(L20:L23)</f>
        <v>31557744</v>
      </c>
      <c r="M19" s="29">
        <f t="shared" si="18"/>
        <v>135532</v>
      </c>
      <c r="N19" s="29">
        <f t="shared" si="18"/>
        <v>12539734</v>
      </c>
      <c r="O19" s="29">
        <f t="shared" si="18"/>
        <v>296922</v>
      </c>
      <c r="P19" s="29">
        <f t="shared" si="18"/>
        <v>4354516</v>
      </c>
      <c r="Q19" s="29">
        <f t="shared" si="18"/>
        <v>135736</v>
      </c>
      <c r="R19" s="29">
        <f t="shared" si="18"/>
        <v>27168</v>
      </c>
      <c r="S19" s="29">
        <f t="shared" si="18"/>
        <v>128229</v>
      </c>
      <c r="T19" s="30">
        <f t="shared" ref="T19:T23" si="19">SUM(L19:S19)</f>
        <v>49175581</v>
      </c>
      <c r="U19" s="29">
        <f t="shared" si="7"/>
        <v>0</v>
      </c>
      <c r="V19" s="29">
        <f t="shared" si="8"/>
        <v>0</v>
      </c>
      <c r="W19" s="29">
        <f t="shared" si="9"/>
        <v>0</v>
      </c>
      <c r="X19" s="29">
        <f t="shared" si="10"/>
        <v>0</v>
      </c>
      <c r="Y19" s="29">
        <f t="shared" si="11"/>
        <v>0</v>
      </c>
      <c r="Z19" s="29">
        <f t="shared" si="12"/>
        <v>0</v>
      </c>
      <c r="AA19" s="29">
        <f t="shared" si="13"/>
        <v>0</v>
      </c>
      <c r="AB19" s="29">
        <f t="shared" si="14"/>
        <v>0</v>
      </c>
      <c r="AC19" s="30">
        <f t="shared" si="15"/>
        <v>0</v>
      </c>
    </row>
    <row r="20" spans="1:29" s="18" customFormat="1" ht="12.75" x14ac:dyDescent="0.25">
      <c r="A20" s="27">
        <v>1020100</v>
      </c>
      <c r="B20" s="28" t="s">
        <v>22</v>
      </c>
      <c r="C20" s="29"/>
      <c r="D20" s="29"/>
      <c r="E20" s="29"/>
      <c r="F20" s="29"/>
      <c r="G20" s="29"/>
      <c r="H20" s="29"/>
      <c r="I20" s="29"/>
      <c r="J20" s="29"/>
      <c r="K20" s="30">
        <f t="shared" si="17"/>
        <v>0</v>
      </c>
      <c r="L20" s="29"/>
      <c r="M20" s="29"/>
      <c r="N20" s="29"/>
      <c r="O20" s="29"/>
      <c r="P20" s="29"/>
      <c r="Q20" s="29"/>
      <c r="R20" s="29"/>
      <c r="S20" s="29"/>
      <c r="T20" s="30">
        <f t="shared" si="19"/>
        <v>0</v>
      </c>
      <c r="U20" s="29">
        <f t="shared" si="7"/>
        <v>0</v>
      </c>
      <c r="V20" s="29">
        <f t="shared" si="8"/>
        <v>0</v>
      </c>
      <c r="W20" s="29">
        <f t="shared" si="9"/>
        <v>0</v>
      </c>
      <c r="X20" s="29">
        <f t="shared" si="10"/>
        <v>0</v>
      </c>
      <c r="Y20" s="29">
        <f t="shared" si="11"/>
        <v>0</v>
      </c>
      <c r="Z20" s="29">
        <f t="shared" si="12"/>
        <v>0</v>
      </c>
      <c r="AA20" s="29">
        <f t="shared" si="13"/>
        <v>0</v>
      </c>
      <c r="AB20" s="29">
        <f t="shared" si="14"/>
        <v>0</v>
      </c>
      <c r="AC20" s="30">
        <f t="shared" si="15"/>
        <v>0</v>
      </c>
    </row>
    <row r="21" spans="1:29" s="18" customFormat="1" ht="25.5" x14ac:dyDescent="0.25">
      <c r="A21" s="27">
        <v>1020200</v>
      </c>
      <c r="B21" s="28" t="s">
        <v>23</v>
      </c>
      <c r="C21" s="29">
        <v>29254544</v>
      </c>
      <c r="D21" s="29"/>
      <c r="E21" s="29">
        <v>12345325</v>
      </c>
      <c r="F21" s="29">
        <v>128617</v>
      </c>
      <c r="G21" s="29">
        <v>4267814</v>
      </c>
      <c r="H21" s="29">
        <v>26417</v>
      </c>
      <c r="I21" s="29"/>
      <c r="J21" s="29">
        <v>79370</v>
      </c>
      <c r="K21" s="30">
        <f t="shared" si="17"/>
        <v>46102087</v>
      </c>
      <c r="L21" s="29">
        <v>29254544</v>
      </c>
      <c r="M21" s="29"/>
      <c r="N21" s="29">
        <v>12345325</v>
      </c>
      <c r="O21" s="29">
        <v>128617</v>
      </c>
      <c r="P21" s="29">
        <v>4267814</v>
      </c>
      <c r="Q21" s="29">
        <v>26417</v>
      </c>
      <c r="R21" s="29"/>
      <c r="S21" s="29">
        <v>79370</v>
      </c>
      <c r="T21" s="30">
        <f t="shared" si="19"/>
        <v>46102087</v>
      </c>
      <c r="U21" s="29">
        <f t="shared" si="7"/>
        <v>0</v>
      </c>
      <c r="V21" s="29">
        <f t="shared" si="8"/>
        <v>0</v>
      </c>
      <c r="W21" s="29">
        <f t="shared" si="9"/>
        <v>0</v>
      </c>
      <c r="X21" s="29">
        <f t="shared" si="10"/>
        <v>0</v>
      </c>
      <c r="Y21" s="29">
        <f t="shared" si="11"/>
        <v>0</v>
      </c>
      <c r="Z21" s="29">
        <f t="shared" si="12"/>
        <v>0</v>
      </c>
      <c r="AA21" s="29">
        <f t="shared" si="13"/>
        <v>0</v>
      </c>
      <c r="AB21" s="29">
        <f t="shared" si="14"/>
        <v>0</v>
      </c>
      <c r="AC21" s="30">
        <f t="shared" si="15"/>
        <v>0</v>
      </c>
    </row>
    <row r="22" spans="1:29" s="35" customFormat="1" ht="25.5" x14ac:dyDescent="0.25">
      <c r="A22" s="27">
        <v>1020400</v>
      </c>
      <c r="B22" s="36" t="s">
        <v>24</v>
      </c>
      <c r="C22" s="29">
        <v>675228</v>
      </c>
      <c r="D22" s="29"/>
      <c r="E22" s="29"/>
      <c r="F22" s="29"/>
      <c r="G22" s="29">
        <v>35031</v>
      </c>
      <c r="H22" s="29"/>
      <c r="I22" s="29"/>
      <c r="J22" s="29"/>
      <c r="K22" s="30">
        <f t="shared" si="17"/>
        <v>710259</v>
      </c>
      <c r="L22" s="29">
        <v>675228</v>
      </c>
      <c r="M22" s="29"/>
      <c r="N22" s="29"/>
      <c r="O22" s="29"/>
      <c r="P22" s="29">
        <v>35031</v>
      </c>
      <c r="Q22" s="29"/>
      <c r="R22" s="29"/>
      <c r="S22" s="29"/>
      <c r="T22" s="30">
        <f t="shared" si="19"/>
        <v>710259</v>
      </c>
      <c r="U22" s="29">
        <f t="shared" si="7"/>
        <v>0</v>
      </c>
      <c r="V22" s="29">
        <f t="shared" si="8"/>
        <v>0</v>
      </c>
      <c r="W22" s="29">
        <f t="shared" si="9"/>
        <v>0</v>
      </c>
      <c r="X22" s="29">
        <f t="shared" si="10"/>
        <v>0</v>
      </c>
      <c r="Y22" s="29">
        <f t="shared" si="11"/>
        <v>0</v>
      </c>
      <c r="Z22" s="29">
        <f t="shared" si="12"/>
        <v>0</v>
      </c>
      <c r="AA22" s="29">
        <f t="shared" si="13"/>
        <v>0</v>
      </c>
      <c r="AB22" s="29">
        <f t="shared" si="14"/>
        <v>0</v>
      </c>
      <c r="AC22" s="30">
        <f t="shared" si="15"/>
        <v>0</v>
      </c>
    </row>
    <row r="23" spans="1:29" s="18" customFormat="1" ht="12.75" x14ac:dyDescent="0.25">
      <c r="A23" s="27">
        <v>1020500</v>
      </c>
      <c r="B23" s="28" t="s">
        <v>25</v>
      </c>
      <c r="C23" s="29">
        <v>1627972</v>
      </c>
      <c r="D23" s="29">
        <v>135532</v>
      </c>
      <c r="E23" s="29">
        <v>194409</v>
      </c>
      <c r="F23" s="29">
        <v>168305</v>
      </c>
      <c r="G23" s="29">
        <v>51671</v>
      </c>
      <c r="H23" s="29">
        <v>109319</v>
      </c>
      <c r="I23" s="29">
        <v>27168</v>
      </c>
      <c r="J23" s="29">
        <v>48859</v>
      </c>
      <c r="K23" s="30">
        <f t="shared" si="17"/>
        <v>2363235</v>
      </c>
      <c r="L23" s="29">
        <v>1627972</v>
      </c>
      <c r="M23" s="29">
        <v>135532</v>
      </c>
      <c r="N23" s="29">
        <v>194409</v>
      </c>
      <c r="O23" s="29">
        <v>168305</v>
      </c>
      <c r="P23" s="29">
        <v>51671</v>
      </c>
      <c r="Q23" s="29">
        <v>109319</v>
      </c>
      <c r="R23" s="29">
        <v>27168</v>
      </c>
      <c r="S23" s="29">
        <v>48859</v>
      </c>
      <c r="T23" s="30">
        <f t="shared" si="19"/>
        <v>2363235</v>
      </c>
      <c r="U23" s="29">
        <f t="shared" si="7"/>
        <v>0</v>
      </c>
      <c r="V23" s="29">
        <f t="shared" si="8"/>
        <v>0</v>
      </c>
      <c r="W23" s="29">
        <f t="shared" si="9"/>
        <v>0</v>
      </c>
      <c r="X23" s="29">
        <f t="shared" si="10"/>
        <v>0</v>
      </c>
      <c r="Y23" s="29">
        <f t="shared" si="11"/>
        <v>0</v>
      </c>
      <c r="Z23" s="29">
        <f t="shared" si="12"/>
        <v>0</v>
      </c>
      <c r="AA23" s="29">
        <f t="shared" si="13"/>
        <v>0</v>
      </c>
      <c r="AB23" s="29">
        <f t="shared" si="14"/>
        <v>0</v>
      </c>
      <c r="AC23" s="30">
        <f t="shared" si="15"/>
        <v>0</v>
      </c>
    </row>
    <row r="24" spans="1:29" s="18" customFormat="1" ht="12.75" x14ac:dyDescent="0.25">
      <c r="A24" s="27"/>
      <c r="B24" s="28"/>
      <c r="C24" s="29"/>
      <c r="D24" s="29"/>
      <c r="E24" s="29"/>
      <c r="F24" s="29"/>
      <c r="G24" s="29"/>
      <c r="H24" s="29"/>
      <c r="I24" s="29"/>
      <c r="J24" s="29"/>
      <c r="K24" s="30"/>
      <c r="L24" s="29"/>
      <c r="M24" s="29"/>
      <c r="N24" s="29"/>
      <c r="O24" s="29"/>
      <c r="P24" s="29"/>
      <c r="Q24" s="29"/>
      <c r="R24" s="29"/>
      <c r="S24" s="29"/>
      <c r="T24" s="30"/>
      <c r="U24" s="29">
        <f t="shared" si="7"/>
        <v>0</v>
      </c>
      <c r="V24" s="29">
        <f t="shared" si="8"/>
        <v>0</v>
      </c>
      <c r="W24" s="29">
        <f t="shared" si="9"/>
        <v>0</v>
      </c>
      <c r="X24" s="29">
        <f t="shared" si="10"/>
        <v>0</v>
      </c>
      <c r="Y24" s="29">
        <f t="shared" si="11"/>
        <v>0</v>
      </c>
      <c r="Z24" s="29">
        <f t="shared" si="12"/>
        <v>0</v>
      </c>
      <c r="AA24" s="29">
        <f t="shared" si="13"/>
        <v>0</v>
      </c>
      <c r="AB24" s="29">
        <f t="shared" si="14"/>
        <v>0</v>
      </c>
      <c r="AC24" s="30">
        <f t="shared" si="15"/>
        <v>0</v>
      </c>
    </row>
    <row r="25" spans="1:29" s="18" customFormat="1" ht="12.75" x14ac:dyDescent="0.25">
      <c r="A25" s="27">
        <v>1040000</v>
      </c>
      <c r="B25" s="28" t="s">
        <v>26</v>
      </c>
      <c r="C25" s="29"/>
      <c r="D25" s="29"/>
      <c r="E25" s="29"/>
      <c r="F25" s="29"/>
      <c r="G25" s="29"/>
      <c r="H25" s="29"/>
      <c r="I25" s="29"/>
      <c r="J25" s="29"/>
      <c r="K25" s="30">
        <f t="shared" ref="K25" si="20">SUM(C25:J25)</f>
        <v>0</v>
      </c>
      <c r="L25" s="29"/>
      <c r="M25" s="29"/>
      <c r="N25" s="29"/>
      <c r="O25" s="29"/>
      <c r="P25" s="29"/>
      <c r="Q25" s="29"/>
      <c r="R25" s="29"/>
      <c r="S25" s="29"/>
      <c r="T25" s="30">
        <f t="shared" ref="T25" si="21">SUM(L25:S25)</f>
        <v>0</v>
      </c>
      <c r="U25" s="29">
        <f t="shared" si="7"/>
        <v>0</v>
      </c>
      <c r="V25" s="29">
        <f t="shared" si="8"/>
        <v>0</v>
      </c>
      <c r="W25" s="29">
        <f t="shared" si="9"/>
        <v>0</v>
      </c>
      <c r="X25" s="29">
        <f t="shared" si="10"/>
        <v>0</v>
      </c>
      <c r="Y25" s="29">
        <f t="shared" si="11"/>
        <v>0</v>
      </c>
      <c r="Z25" s="29">
        <f t="shared" si="12"/>
        <v>0</v>
      </c>
      <c r="AA25" s="29">
        <f t="shared" si="13"/>
        <v>0</v>
      </c>
      <c r="AB25" s="29">
        <f t="shared" si="14"/>
        <v>0</v>
      </c>
      <c r="AC25" s="30">
        <f t="shared" si="15"/>
        <v>0</v>
      </c>
    </row>
    <row r="26" spans="1:29" s="18" customFormat="1" ht="12.75" x14ac:dyDescent="0.25">
      <c r="A26" s="31"/>
      <c r="B26" s="32"/>
      <c r="C26" s="29"/>
      <c r="D26" s="29"/>
      <c r="E26" s="29"/>
      <c r="F26" s="29"/>
      <c r="G26" s="29"/>
      <c r="H26" s="29"/>
      <c r="I26" s="29"/>
      <c r="J26" s="29"/>
      <c r="K26" s="30"/>
      <c r="L26" s="29"/>
      <c r="M26" s="29"/>
      <c r="N26" s="29"/>
      <c r="O26" s="29"/>
      <c r="P26" s="29"/>
      <c r="Q26" s="29"/>
      <c r="R26" s="29"/>
      <c r="S26" s="29"/>
      <c r="T26" s="30"/>
      <c r="U26" s="29">
        <f t="shared" si="7"/>
        <v>0</v>
      </c>
      <c r="V26" s="29">
        <f t="shared" si="8"/>
        <v>0</v>
      </c>
      <c r="W26" s="29">
        <f t="shared" si="9"/>
        <v>0</v>
      </c>
      <c r="X26" s="29">
        <f t="shared" si="10"/>
        <v>0</v>
      </c>
      <c r="Y26" s="29">
        <f t="shared" si="11"/>
        <v>0</v>
      </c>
      <c r="Z26" s="29">
        <f t="shared" si="12"/>
        <v>0</v>
      </c>
      <c r="AA26" s="29">
        <f t="shared" si="13"/>
        <v>0</v>
      </c>
      <c r="AB26" s="29">
        <f t="shared" si="14"/>
        <v>0</v>
      </c>
      <c r="AC26" s="30">
        <f t="shared" si="15"/>
        <v>0</v>
      </c>
    </row>
    <row r="27" spans="1:29" s="18" customFormat="1" ht="12.75" x14ac:dyDescent="0.25">
      <c r="A27" s="27">
        <v>1050000</v>
      </c>
      <c r="B27" s="28" t="s">
        <v>27</v>
      </c>
      <c r="C27" s="29">
        <v>11966470</v>
      </c>
      <c r="D27" s="29">
        <v>2686983</v>
      </c>
      <c r="E27" s="29">
        <v>1845955</v>
      </c>
      <c r="F27" s="29">
        <v>17470731</v>
      </c>
      <c r="G27" s="29">
        <v>1912673</v>
      </c>
      <c r="H27" s="29">
        <v>3105794</v>
      </c>
      <c r="I27" s="29">
        <v>6208467</v>
      </c>
      <c r="J27" s="29">
        <v>1102900</v>
      </c>
      <c r="K27" s="30">
        <f t="shared" ref="K27:K34" si="22">SUM(C27:J27)</f>
        <v>46299973</v>
      </c>
      <c r="L27" s="29">
        <v>11966470</v>
      </c>
      <c r="M27" s="29">
        <v>2686983</v>
      </c>
      <c r="N27" s="29">
        <v>1845955</v>
      </c>
      <c r="O27" s="29">
        <v>17470731</v>
      </c>
      <c r="P27" s="29">
        <v>1912673</v>
      </c>
      <c r="Q27" s="29">
        <v>3105794</v>
      </c>
      <c r="R27" s="29">
        <v>6208467</v>
      </c>
      <c r="S27" s="29">
        <v>1102900</v>
      </c>
      <c r="T27" s="30">
        <f t="shared" ref="T27:T34" si="23">SUM(L27:S27)</f>
        <v>46299973</v>
      </c>
      <c r="U27" s="29">
        <f t="shared" si="7"/>
        <v>0</v>
      </c>
      <c r="V27" s="29">
        <f t="shared" si="8"/>
        <v>0</v>
      </c>
      <c r="W27" s="29">
        <f t="shared" si="9"/>
        <v>0</v>
      </c>
      <c r="X27" s="29">
        <f t="shared" si="10"/>
        <v>0</v>
      </c>
      <c r="Y27" s="29">
        <f t="shared" si="11"/>
        <v>0</v>
      </c>
      <c r="Z27" s="29">
        <f t="shared" si="12"/>
        <v>0</v>
      </c>
      <c r="AA27" s="29">
        <f t="shared" si="13"/>
        <v>0</v>
      </c>
      <c r="AB27" s="29">
        <f t="shared" si="14"/>
        <v>0</v>
      </c>
      <c r="AC27" s="30">
        <f t="shared" si="15"/>
        <v>0</v>
      </c>
    </row>
    <row r="28" spans="1:29" s="18" customFormat="1" ht="12.75" x14ac:dyDescent="0.25">
      <c r="A28" s="27">
        <v>1050100</v>
      </c>
      <c r="B28" s="28" t="s">
        <v>28</v>
      </c>
      <c r="C28" s="29">
        <f>SUM(C29:C30)</f>
        <v>3351168</v>
      </c>
      <c r="D28" s="29">
        <f t="shared" ref="D28:J28" si="24">SUM(D29:D30)</f>
        <v>31713</v>
      </c>
      <c r="E28" s="29">
        <f t="shared" si="24"/>
        <v>0</v>
      </c>
      <c r="F28" s="29">
        <f t="shared" si="24"/>
        <v>0</v>
      </c>
      <c r="G28" s="29">
        <f t="shared" si="24"/>
        <v>0</v>
      </c>
      <c r="H28" s="29">
        <f t="shared" si="24"/>
        <v>0</v>
      </c>
      <c r="I28" s="29">
        <f t="shared" si="24"/>
        <v>0</v>
      </c>
      <c r="J28" s="29">
        <f t="shared" si="24"/>
        <v>0</v>
      </c>
      <c r="K28" s="30">
        <f t="shared" si="22"/>
        <v>3382881</v>
      </c>
      <c r="L28" s="29">
        <f>SUM(L29:L30)</f>
        <v>3351168</v>
      </c>
      <c r="M28" s="29">
        <f t="shared" ref="M28:S28" si="25">SUM(M29:M30)</f>
        <v>31713</v>
      </c>
      <c r="N28" s="29">
        <f t="shared" si="25"/>
        <v>0</v>
      </c>
      <c r="O28" s="29">
        <f t="shared" si="25"/>
        <v>0</v>
      </c>
      <c r="P28" s="29">
        <f t="shared" si="25"/>
        <v>0</v>
      </c>
      <c r="Q28" s="29">
        <f t="shared" si="25"/>
        <v>0</v>
      </c>
      <c r="R28" s="29">
        <f t="shared" si="25"/>
        <v>0</v>
      </c>
      <c r="S28" s="29">
        <f t="shared" si="25"/>
        <v>0</v>
      </c>
      <c r="T28" s="30">
        <f t="shared" si="23"/>
        <v>3382881</v>
      </c>
      <c r="U28" s="29">
        <f t="shared" si="7"/>
        <v>0</v>
      </c>
      <c r="V28" s="29">
        <f t="shared" si="8"/>
        <v>0</v>
      </c>
      <c r="W28" s="29">
        <f t="shared" si="9"/>
        <v>0</v>
      </c>
      <c r="X28" s="29">
        <f t="shared" si="10"/>
        <v>0</v>
      </c>
      <c r="Y28" s="29">
        <f t="shared" si="11"/>
        <v>0</v>
      </c>
      <c r="Z28" s="29">
        <f t="shared" si="12"/>
        <v>0</v>
      </c>
      <c r="AA28" s="29">
        <f t="shared" si="13"/>
        <v>0</v>
      </c>
      <c r="AB28" s="29">
        <f t="shared" si="14"/>
        <v>0</v>
      </c>
      <c r="AC28" s="30">
        <f t="shared" si="15"/>
        <v>0</v>
      </c>
    </row>
    <row r="29" spans="1:29" s="18" customFormat="1" ht="25.5" x14ac:dyDescent="0.25">
      <c r="A29" s="31">
        <v>1050101</v>
      </c>
      <c r="B29" s="32" t="s">
        <v>29</v>
      </c>
      <c r="C29" s="33">
        <v>179525</v>
      </c>
      <c r="D29" s="33"/>
      <c r="E29" s="33"/>
      <c r="F29" s="33"/>
      <c r="G29" s="33"/>
      <c r="H29" s="33"/>
      <c r="I29" s="33"/>
      <c r="J29" s="33"/>
      <c r="K29" s="34">
        <f t="shared" si="22"/>
        <v>179525</v>
      </c>
      <c r="L29" s="33">
        <v>179525</v>
      </c>
      <c r="M29" s="33"/>
      <c r="N29" s="33"/>
      <c r="O29" s="33"/>
      <c r="P29" s="33"/>
      <c r="Q29" s="33"/>
      <c r="R29" s="33"/>
      <c r="S29" s="33"/>
      <c r="T29" s="34">
        <f t="shared" si="23"/>
        <v>179525</v>
      </c>
      <c r="U29" s="33">
        <f t="shared" si="7"/>
        <v>0</v>
      </c>
      <c r="V29" s="33">
        <f t="shared" si="8"/>
        <v>0</v>
      </c>
      <c r="W29" s="33">
        <f t="shared" si="9"/>
        <v>0</v>
      </c>
      <c r="X29" s="33">
        <f t="shared" si="10"/>
        <v>0</v>
      </c>
      <c r="Y29" s="33">
        <f t="shared" si="11"/>
        <v>0</v>
      </c>
      <c r="Z29" s="33">
        <f t="shared" si="12"/>
        <v>0</v>
      </c>
      <c r="AA29" s="33">
        <f t="shared" si="13"/>
        <v>0</v>
      </c>
      <c r="AB29" s="33">
        <f t="shared" si="14"/>
        <v>0</v>
      </c>
      <c r="AC29" s="34">
        <f t="shared" si="15"/>
        <v>0</v>
      </c>
    </row>
    <row r="30" spans="1:29" s="18" customFormat="1" ht="25.5" x14ac:dyDescent="0.25">
      <c r="A30" s="31">
        <v>1050102</v>
      </c>
      <c r="B30" s="32" t="s">
        <v>30</v>
      </c>
      <c r="C30" s="33">
        <v>3171643</v>
      </c>
      <c r="D30" s="33">
        <v>31713</v>
      </c>
      <c r="E30" s="33"/>
      <c r="F30" s="33"/>
      <c r="G30" s="33"/>
      <c r="H30" s="33"/>
      <c r="I30" s="33"/>
      <c r="J30" s="33"/>
      <c r="K30" s="34">
        <f t="shared" si="22"/>
        <v>3203356</v>
      </c>
      <c r="L30" s="33">
        <v>3171643</v>
      </c>
      <c r="M30" s="33">
        <v>31713</v>
      </c>
      <c r="N30" s="33"/>
      <c r="O30" s="33"/>
      <c r="P30" s="33"/>
      <c r="Q30" s="33"/>
      <c r="R30" s="33"/>
      <c r="S30" s="33"/>
      <c r="T30" s="34">
        <f t="shared" si="23"/>
        <v>3203356</v>
      </c>
      <c r="U30" s="33">
        <f t="shared" si="7"/>
        <v>0</v>
      </c>
      <c r="V30" s="33">
        <f t="shared" si="8"/>
        <v>0</v>
      </c>
      <c r="W30" s="33">
        <f t="shared" si="9"/>
        <v>0</v>
      </c>
      <c r="X30" s="33">
        <f t="shared" si="10"/>
        <v>0</v>
      </c>
      <c r="Y30" s="33">
        <f t="shared" si="11"/>
        <v>0</v>
      </c>
      <c r="Z30" s="33">
        <f t="shared" si="12"/>
        <v>0</v>
      </c>
      <c r="AA30" s="33">
        <f t="shared" si="13"/>
        <v>0</v>
      </c>
      <c r="AB30" s="33">
        <f t="shared" si="14"/>
        <v>0</v>
      </c>
      <c r="AC30" s="34">
        <f t="shared" si="15"/>
        <v>0</v>
      </c>
    </row>
    <row r="31" spans="1:29" s="18" customFormat="1" ht="25.5" x14ac:dyDescent="0.25">
      <c r="A31" s="27">
        <v>1050200</v>
      </c>
      <c r="B31" s="28" t="s">
        <v>31</v>
      </c>
      <c r="C31" s="29">
        <v>7191514</v>
      </c>
      <c r="D31" s="29">
        <v>2655270</v>
      </c>
      <c r="E31" s="29">
        <v>1349030</v>
      </c>
      <c r="F31" s="29">
        <v>1223695</v>
      </c>
      <c r="G31" s="29">
        <v>14471</v>
      </c>
      <c r="H31" s="29">
        <v>453527</v>
      </c>
      <c r="I31" s="29">
        <v>229465</v>
      </c>
      <c r="J31" s="29">
        <v>403078</v>
      </c>
      <c r="K31" s="30">
        <f t="shared" si="22"/>
        <v>13520050</v>
      </c>
      <c r="L31" s="29">
        <v>7191514</v>
      </c>
      <c r="M31" s="29">
        <v>2655270</v>
      </c>
      <c r="N31" s="29">
        <v>1349030</v>
      </c>
      <c r="O31" s="29">
        <v>1223695</v>
      </c>
      <c r="P31" s="29">
        <v>14471</v>
      </c>
      <c r="Q31" s="29">
        <v>453527</v>
      </c>
      <c r="R31" s="29">
        <v>229465</v>
      </c>
      <c r="S31" s="29">
        <v>403078</v>
      </c>
      <c r="T31" s="30">
        <f t="shared" si="23"/>
        <v>13520050</v>
      </c>
      <c r="U31" s="29">
        <f t="shared" si="7"/>
        <v>0</v>
      </c>
      <c r="V31" s="29">
        <f t="shared" si="8"/>
        <v>0</v>
      </c>
      <c r="W31" s="29">
        <f t="shared" si="9"/>
        <v>0</v>
      </c>
      <c r="X31" s="29">
        <f t="shared" si="10"/>
        <v>0</v>
      </c>
      <c r="Y31" s="29">
        <f t="shared" si="11"/>
        <v>0</v>
      </c>
      <c r="Z31" s="29">
        <f t="shared" si="12"/>
        <v>0</v>
      </c>
      <c r="AA31" s="29">
        <f t="shared" si="13"/>
        <v>0</v>
      </c>
      <c r="AB31" s="29">
        <f t="shared" si="14"/>
        <v>0</v>
      </c>
      <c r="AC31" s="30">
        <f t="shared" si="15"/>
        <v>0</v>
      </c>
    </row>
    <row r="32" spans="1:29" s="18" customFormat="1" ht="51" x14ac:dyDescent="0.25">
      <c r="A32" s="27">
        <v>1050400</v>
      </c>
      <c r="B32" s="28" t="s">
        <v>32</v>
      </c>
      <c r="C32" s="29"/>
      <c r="D32" s="29"/>
      <c r="E32" s="29">
        <v>205040</v>
      </c>
      <c r="F32" s="29">
        <v>8013032</v>
      </c>
      <c r="G32" s="29">
        <v>1246980</v>
      </c>
      <c r="H32" s="29">
        <v>1253885</v>
      </c>
      <c r="I32" s="29">
        <v>3191026</v>
      </c>
      <c r="J32" s="29">
        <v>153228</v>
      </c>
      <c r="K32" s="30">
        <f t="shared" si="22"/>
        <v>14063191</v>
      </c>
      <c r="L32" s="29"/>
      <c r="M32" s="29"/>
      <c r="N32" s="29">
        <v>205040</v>
      </c>
      <c r="O32" s="29">
        <v>8013032</v>
      </c>
      <c r="P32" s="29">
        <v>1246980</v>
      </c>
      <c r="Q32" s="29">
        <v>1253885</v>
      </c>
      <c r="R32" s="29">
        <v>3191026</v>
      </c>
      <c r="S32" s="29">
        <v>153228</v>
      </c>
      <c r="T32" s="30">
        <f t="shared" si="23"/>
        <v>14063191</v>
      </c>
      <c r="U32" s="29">
        <f t="shared" si="7"/>
        <v>0</v>
      </c>
      <c r="V32" s="29">
        <f t="shared" si="8"/>
        <v>0</v>
      </c>
      <c r="W32" s="29">
        <f t="shared" si="9"/>
        <v>0</v>
      </c>
      <c r="X32" s="29">
        <f t="shared" si="10"/>
        <v>0</v>
      </c>
      <c r="Y32" s="29">
        <f t="shared" si="11"/>
        <v>0</v>
      </c>
      <c r="Z32" s="29">
        <f t="shared" si="12"/>
        <v>0</v>
      </c>
      <c r="AA32" s="29">
        <f t="shared" si="13"/>
        <v>0</v>
      </c>
      <c r="AB32" s="29">
        <f t="shared" si="14"/>
        <v>0</v>
      </c>
      <c r="AC32" s="30">
        <f t="shared" si="15"/>
        <v>0</v>
      </c>
    </row>
    <row r="33" spans="1:29" s="18" customFormat="1" ht="25.5" x14ac:dyDescent="0.25">
      <c r="A33" s="27">
        <v>1051100</v>
      </c>
      <c r="B33" s="28" t="s">
        <v>33</v>
      </c>
      <c r="C33" s="29">
        <v>1066233</v>
      </c>
      <c r="D33" s="29"/>
      <c r="E33" s="29">
        <v>223181</v>
      </c>
      <c r="F33" s="29">
        <v>1230180</v>
      </c>
      <c r="G33" s="29">
        <v>28040</v>
      </c>
      <c r="H33" s="29">
        <v>745218</v>
      </c>
      <c r="I33" s="29">
        <v>1005289</v>
      </c>
      <c r="J33" s="29">
        <v>455386</v>
      </c>
      <c r="K33" s="30">
        <f t="shared" si="22"/>
        <v>4753527</v>
      </c>
      <c r="L33" s="29">
        <v>1066233</v>
      </c>
      <c r="M33" s="29"/>
      <c r="N33" s="29">
        <v>223181</v>
      </c>
      <c r="O33" s="29">
        <v>1230180</v>
      </c>
      <c r="P33" s="29">
        <v>28040</v>
      </c>
      <c r="Q33" s="29">
        <v>745218</v>
      </c>
      <c r="R33" s="29">
        <v>1005289</v>
      </c>
      <c r="S33" s="29">
        <v>455386</v>
      </c>
      <c r="T33" s="30">
        <f t="shared" si="23"/>
        <v>4753527</v>
      </c>
      <c r="U33" s="29">
        <f t="shared" si="7"/>
        <v>0</v>
      </c>
      <c r="V33" s="29">
        <f t="shared" si="8"/>
        <v>0</v>
      </c>
      <c r="W33" s="29">
        <f t="shared" si="9"/>
        <v>0</v>
      </c>
      <c r="X33" s="29">
        <f t="shared" si="10"/>
        <v>0</v>
      </c>
      <c r="Y33" s="29">
        <f t="shared" si="11"/>
        <v>0</v>
      </c>
      <c r="Z33" s="29">
        <f t="shared" si="12"/>
        <v>0</v>
      </c>
      <c r="AA33" s="29">
        <f t="shared" si="13"/>
        <v>0</v>
      </c>
      <c r="AB33" s="29">
        <f t="shared" si="14"/>
        <v>0</v>
      </c>
      <c r="AC33" s="30">
        <f t="shared" si="15"/>
        <v>0</v>
      </c>
    </row>
    <row r="34" spans="1:29" s="35" customFormat="1" ht="25.5" x14ac:dyDescent="0.25">
      <c r="A34" s="27">
        <v>1051200</v>
      </c>
      <c r="B34" s="28" t="s">
        <v>34</v>
      </c>
      <c r="C34" s="29"/>
      <c r="D34" s="29"/>
      <c r="E34" s="29">
        <v>68704</v>
      </c>
      <c r="F34" s="29">
        <v>6995036</v>
      </c>
      <c r="G34" s="29">
        <v>623182</v>
      </c>
      <c r="H34" s="29">
        <v>651666</v>
      </c>
      <c r="I34" s="29">
        <v>1781490</v>
      </c>
      <c r="J34" s="29">
        <v>91208</v>
      </c>
      <c r="K34" s="30">
        <f t="shared" si="22"/>
        <v>10211286</v>
      </c>
      <c r="L34" s="29"/>
      <c r="M34" s="29"/>
      <c r="N34" s="29">
        <v>68704</v>
      </c>
      <c r="O34" s="29">
        <v>6995036</v>
      </c>
      <c r="P34" s="29">
        <v>623182</v>
      </c>
      <c r="Q34" s="29">
        <v>651666</v>
      </c>
      <c r="R34" s="29">
        <v>1781490</v>
      </c>
      <c r="S34" s="29">
        <v>91208</v>
      </c>
      <c r="T34" s="30">
        <f t="shared" si="23"/>
        <v>10211286</v>
      </c>
      <c r="U34" s="29">
        <f t="shared" si="7"/>
        <v>0</v>
      </c>
      <c r="V34" s="29">
        <f t="shared" si="8"/>
        <v>0</v>
      </c>
      <c r="W34" s="29">
        <f t="shared" si="9"/>
        <v>0</v>
      </c>
      <c r="X34" s="29">
        <f t="shared" si="10"/>
        <v>0</v>
      </c>
      <c r="Y34" s="29">
        <f t="shared" si="11"/>
        <v>0</v>
      </c>
      <c r="Z34" s="29">
        <f t="shared" si="12"/>
        <v>0</v>
      </c>
      <c r="AA34" s="29">
        <f t="shared" si="13"/>
        <v>0</v>
      </c>
      <c r="AB34" s="29">
        <f t="shared" si="14"/>
        <v>0</v>
      </c>
      <c r="AC34" s="30">
        <f t="shared" si="15"/>
        <v>0</v>
      </c>
    </row>
    <row r="35" spans="1:29" s="35" customFormat="1" ht="5.25" customHeight="1" x14ac:dyDescent="0.25">
      <c r="A35" s="31"/>
      <c r="B35" s="32"/>
      <c r="C35" s="33"/>
      <c r="D35" s="33"/>
      <c r="E35" s="33"/>
      <c r="F35" s="33"/>
      <c r="G35" s="33"/>
      <c r="H35" s="33"/>
      <c r="I35" s="33"/>
      <c r="J35" s="33"/>
      <c r="K35" s="34"/>
      <c r="L35" s="33"/>
      <c r="M35" s="33"/>
      <c r="N35" s="33"/>
      <c r="O35" s="33"/>
      <c r="P35" s="33"/>
      <c r="Q35" s="33"/>
      <c r="R35" s="33"/>
      <c r="S35" s="33"/>
      <c r="T35" s="34"/>
      <c r="U35" s="33">
        <f t="shared" si="7"/>
        <v>0</v>
      </c>
      <c r="V35" s="33">
        <f t="shared" si="8"/>
        <v>0</v>
      </c>
      <c r="W35" s="33">
        <f t="shared" si="9"/>
        <v>0</v>
      </c>
      <c r="X35" s="33">
        <f t="shared" si="10"/>
        <v>0</v>
      </c>
      <c r="Y35" s="33">
        <f t="shared" si="11"/>
        <v>0</v>
      </c>
      <c r="Z35" s="33">
        <f t="shared" si="12"/>
        <v>0</v>
      </c>
      <c r="AA35" s="33">
        <f t="shared" si="13"/>
        <v>0</v>
      </c>
      <c r="AB35" s="33">
        <f t="shared" si="14"/>
        <v>0</v>
      </c>
      <c r="AC35" s="34">
        <f t="shared" si="15"/>
        <v>0</v>
      </c>
    </row>
    <row r="36" spans="1:29" s="18" customFormat="1" ht="25.5" x14ac:dyDescent="0.25">
      <c r="A36" s="27">
        <v>1060000</v>
      </c>
      <c r="B36" s="28" t="s">
        <v>35</v>
      </c>
      <c r="C36" s="29">
        <f>SUM(C37)</f>
        <v>332941294</v>
      </c>
      <c r="D36" s="29">
        <f t="shared" ref="D36:J36" si="26">SUM(D37)</f>
        <v>0</v>
      </c>
      <c r="E36" s="29">
        <f t="shared" si="26"/>
        <v>0</v>
      </c>
      <c r="F36" s="29">
        <f t="shared" si="26"/>
        <v>0</v>
      </c>
      <c r="G36" s="29">
        <f t="shared" si="26"/>
        <v>0</v>
      </c>
      <c r="H36" s="29">
        <f t="shared" si="26"/>
        <v>0</v>
      </c>
      <c r="I36" s="29">
        <f t="shared" si="26"/>
        <v>0</v>
      </c>
      <c r="J36" s="29">
        <f t="shared" si="26"/>
        <v>0</v>
      </c>
      <c r="K36" s="30">
        <f t="shared" ref="K36:K37" si="27">SUM(C36:J36)</f>
        <v>332941294</v>
      </c>
      <c r="L36" s="29">
        <f>SUM(L37)</f>
        <v>332941294</v>
      </c>
      <c r="M36" s="29">
        <f t="shared" ref="M36:S36" si="28">SUM(M37)</f>
        <v>0</v>
      </c>
      <c r="N36" s="29">
        <f t="shared" si="28"/>
        <v>0</v>
      </c>
      <c r="O36" s="29">
        <f t="shared" si="28"/>
        <v>0</v>
      </c>
      <c r="P36" s="29">
        <f t="shared" si="28"/>
        <v>0</v>
      </c>
      <c r="Q36" s="29">
        <f t="shared" si="28"/>
        <v>0</v>
      </c>
      <c r="R36" s="29">
        <f t="shared" si="28"/>
        <v>0</v>
      </c>
      <c r="S36" s="29">
        <f t="shared" si="28"/>
        <v>0</v>
      </c>
      <c r="T36" s="30">
        <f t="shared" ref="T36:T37" si="29">SUM(L36:S36)</f>
        <v>332941294</v>
      </c>
      <c r="U36" s="29">
        <f t="shared" si="7"/>
        <v>0</v>
      </c>
      <c r="V36" s="29">
        <f t="shared" si="8"/>
        <v>0</v>
      </c>
      <c r="W36" s="29">
        <f t="shared" si="9"/>
        <v>0</v>
      </c>
      <c r="X36" s="29">
        <f t="shared" si="10"/>
        <v>0</v>
      </c>
      <c r="Y36" s="29">
        <f t="shared" si="11"/>
        <v>0</v>
      </c>
      <c r="Z36" s="29">
        <f t="shared" si="12"/>
        <v>0</v>
      </c>
      <c r="AA36" s="29">
        <f t="shared" si="13"/>
        <v>0</v>
      </c>
      <c r="AB36" s="29">
        <f t="shared" si="14"/>
        <v>0</v>
      </c>
      <c r="AC36" s="30">
        <f t="shared" si="15"/>
        <v>0</v>
      </c>
    </row>
    <row r="37" spans="1:29" s="18" customFormat="1" ht="12.75" x14ac:dyDescent="0.25">
      <c r="A37" s="31">
        <v>1060400</v>
      </c>
      <c r="B37" s="32" t="s">
        <v>66</v>
      </c>
      <c r="C37" s="33">
        <f>348069020-14747726-380000</f>
        <v>332941294</v>
      </c>
      <c r="D37" s="33"/>
      <c r="E37" s="33"/>
      <c r="F37" s="33"/>
      <c r="G37" s="33"/>
      <c r="H37" s="33"/>
      <c r="I37" s="33"/>
      <c r="J37" s="33"/>
      <c r="K37" s="34">
        <f t="shared" si="27"/>
        <v>332941294</v>
      </c>
      <c r="L37" s="33">
        <f>348069020-14747726-380000</f>
        <v>332941294</v>
      </c>
      <c r="M37" s="33"/>
      <c r="N37" s="33"/>
      <c r="O37" s="33"/>
      <c r="P37" s="33"/>
      <c r="Q37" s="33"/>
      <c r="R37" s="33"/>
      <c r="S37" s="33"/>
      <c r="T37" s="34">
        <f t="shared" si="29"/>
        <v>332941294</v>
      </c>
      <c r="U37" s="33">
        <f t="shared" si="7"/>
        <v>0</v>
      </c>
      <c r="V37" s="33">
        <f t="shared" si="8"/>
        <v>0</v>
      </c>
      <c r="W37" s="33">
        <f t="shared" si="9"/>
        <v>0</v>
      </c>
      <c r="X37" s="33">
        <f t="shared" si="10"/>
        <v>0</v>
      </c>
      <c r="Y37" s="33">
        <f t="shared" si="11"/>
        <v>0</v>
      </c>
      <c r="Z37" s="33">
        <f t="shared" si="12"/>
        <v>0</v>
      </c>
      <c r="AA37" s="33">
        <f t="shared" si="13"/>
        <v>0</v>
      </c>
      <c r="AB37" s="33">
        <f t="shared" si="14"/>
        <v>0</v>
      </c>
      <c r="AC37" s="34">
        <f t="shared" si="15"/>
        <v>0</v>
      </c>
    </row>
    <row r="38" spans="1:29" s="18" customFormat="1" ht="6" customHeight="1" x14ac:dyDescent="0.25">
      <c r="A38" s="27"/>
      <c r="B38" s="28"/>
      <c r="C38" s="33"/>
      <c r="D38" s="33"/>
      <c r="E38" s="33"/>
      <c r="F38" s="33"/>
      <c r="G38" s="33"/>
      <c r="H38" s="33"/>
      <c r="I38" s="33"/>
      <c r="J38" s="33"/>
      <c r="K38" s="30">
        <f t="shared" ref="K38:K49" si="30">SUM(C38:J38)</f>
        <v>0</v>
      </c>
      <c r="L38" s="33"/>
      <c r="M38" s="33"/>
      <c r="N38" s="33"/>
      <c r="O38" s="33"/>
      <c r="P38" s="33"/>
      <c r="Q38" s="33"/>
      <c r="R38" s="33"/>
      <c r="S38" s="33"/>
      <c r="T38" s="30">
        <f t="shared" ref="T38:T49" si="31">SUM(L38:S38)</f>
        <v>0</v>
      </c>
      <c r="U38" s="33">
        <f t="shared" si="7"/>
        <v>0</v>
      </c>
      <c r="V38" s="33">
        <f t="shared" si="8"/>
        <v>0</v>
      </c>
      <c r="W38" s="33">
        <f t="shared" si="9"/>
        <v>0</v>
      </c>
      <c r="X38" s="33">
        <f t="shared" si="10"/>
        <v>0</v>
      </c>
      <c r="Y38" s="33">
        <f t="shared" si="11"/>
        <v>0</v>
      </c>
      <c r="Z38" s="33">
        <f t="shared" si="12"/>
        <v>0</v>
      </c>
      <c r="AA38" s="33">
        <f t="shared" si="13"/>
        <v>0</v>
      </c>
      <c r="AB38" s="33">
        <f t="shared" si="14"/>
        <v>0</v>
      </c>
      <c r="AC38" s="30">
        <f t="shared" si="15"/>
        <v>0</v>
      </c>
    </row>
    <row r="39" spans="1:29" s="18" customFormat="1" ht="12.75" x14ac:dyDescent="0.25">
      <c r="A39" s="27">
        <v>1400000</v>
      </c>
      <c r="B39" s="28" t="s">
        <v>36</v>
      </c>
      <c r="C39" s="29">
        <f>C40</f>
        <v>14163554</v>
      </c>
      <c r="D39" s="29">
        <f t="shared" ref="D39:J39" si="32">D40</f>
        <v>366976</v>
      </c>
      <c r="E39" s="29">
        <f t="shared" si="32"/>
        <v>5851265</v>
      </c>
      <c r="F39" s="29">
        <f t="shared" si="32"/>
        <v>5015467</v>
      </c>
      <c r="G39" s="29">
        <f t="shared" si="32"/>
        <v>3811805</v>
      </c>
      <c r="H39" s="29">
        <f t="shared" si="32"/>
        <v>3669550</v>
      </c>
      <c r="I39" s="29">
        <f t="shared" si="32"/>
        <v>1247965</v>
      </c>
      <c r="J39" s="29">
        <f t="shared" si="32"/>
        <v>1350428</v>
      </c>
      <c r="K39" s="30">
        <f t="shared" si="30"/>
        <v>35477010</v>
      </c>
      <c r="L39" s="29">
        <f>L40</f>
        <v>14163554</v>
      </c>
      <c r="M39" s="29">
        <f t="shared" ref="M39:S39" si="33">M40</f>
        <v>366976</v>
      </c>
      <c r="N39" s="29">
        <f t="shared" si="33"/>
        <v>5851265</v>
      </c>
      <c r="O39" s="29">
        <f t="shared" si="33"/>
        <v>5015467</v>
      </c>
      <c r="P39" s="29">
        <f t="shared" si="33"/>
        <v>3811805</v>
      </c>
      <c r="Q39" s="29">
        <f t="shared" si="33"/>
        <v>3669550</v>
      </c>
      <c r="R39" s="29">
        <f t="shared" si="33"/>
        <v>1247965</v>
      </c>
      <c r="S39" s="29">
        <f t="shared" si="33"/>
        <v>1350428</v>
      </c>
      <c r="T39" s="30">
        <f t="shared" si="31"/>
        <v>35477010</v>
      </c>
      <c r="U39" s="29">
        <f t="shared" si="7"/>
        <v>0</v>
      </c>
      <c r="V39" s="29">
        <f t="shared" si="8"/>
        <v>0</v>
      </c>
      <c r="W39" s="29">
        <f t="shared" si="9"/>
        <v>0</v>
      </c>
      <c r="X39" s="29">
        <f t="shared" si="10"/>
        <v>0</v>
      </c>
      <c r="Y39" s="29">
        <f t="shared" si="11"/>
        <v>0</v>
      </c>
      <c r="Z39" s="29">
        <f t="shared" si="12"/>
        <v>0</v>
      </c>
      <c r="AA39" s="29">
        <f t="shared" si="13"/>
        <v>0</v>
      </c>
      <c r="AB39" s="29">
        <f t="shared" si="14"/>
        <v>0</v>
      </c>
      <c r="AC39" s="30">
        <f t="shared" si="15"/>
        <v>0</v>
      </c>
    </row>
    <row r="40" spans="1:29" s="18" customFormat="1" ht="12.75" x14ac:dyDescent="0.25">
      <c r="A40" s="27">
        <v>1400100</v>
      </c>
      <c r="B40" s="28" t="s">
        <v>37</v>
      </c>
      <c r="C40" s="33">
        <v>14163554</v>
      </c>
      <c r="D40" s="33">
        <v>366976</v>
      </c>
      <c r="E40" s="33">
        <v>5851265</v>
      </c>
      <c r="F40" s="33">
        <v>5015467</v>
      </c>
      <c r="G40" s="33">
        <v>3811805</v>
      </c>
      <c r="H40" s="33">
        <v>3669550</v>
      </c>
      <c r="I40" s="33">
        <v>1247965</v>
      </c>
      <c r="J40" s="33">
        <v>1350428</v>
      </c>
      <c r="K40" s="34">
        <f t="shared" si="30"/>
        <v>35477010</v>
      </c>
      <c r="L40" s="33">
        <v>14163554</v>
      </c>
      <c r="M40" s="33">
        <v>366976</v>
      </c>
      <c r="N40" s="33">
        <v>5851265</v>
      </c>
      <c r="O40" s="33">
        <v>5015467</v>
      </c>
      <c r="P40" s="33">
        <v>3811805</v>
      </c>
      <c r="Q40" s="33">
        <v>3669550</v>
      </c>
      <c r="R40" s="33">
        <v>1247965</v>
      </c>
      <c r="S40" s="33">
        <v>1350428</v>
      </c>
      <c r="T40" s="34">
        <f t="shared" si="31"/>
        <v>35477010</v>
      </c>
      <c r="U40" s="33">
        <f t="shared" si="7"/>
        <v>0</v>
      </c>
      <c r="V40" s="33">
        <f t="shared" si="8"/>
        <v>0</v>
      </c>
      <c r="W40" s="33">
        <f t="shared" si="9"/>
        <v>0</v>
      </c>
      <c r="X40" s="33">
        <f t="shared" si="10"/>
        <v>0</v>
      </c>
      <c r="Y40" s="33">
        <f t="shared" si="11"/>
        <v>0</v>
      </c>
      <c r="Z40" s="33">
        <f t="shared" si="12"/>
        <v>0</v>
      </c>
      <c r="AA40" s="33">
        <f t="shared" si="13"/>
        <v>0</v>
      </c>
      <c r="AB40" s="33">
        <f t="shared" si="14"/>
        <v>0</v>
      </c>
      <c r="AC40" s="34">
        <f t="shared" si="15"/>
        <v>0</v>
      </c>
    </row>
    <row r="41" spans="1:29" s="18" customFormat="1" ht="4.5" customHeight="1" thickBot="1" x14ac:dyDescent="0.3">
      <c r="A41" s="37"/>
      <c r="B41" s="38"/>
      <c r="C41" s="39"/>
      <c r="D41" s="39"/>
      <c r="E41" s="39"/>
      <c r="F41" s="39"/>
      <c r="G41" s="39"/>
      <c r="H41" s="39"/>
      <c r="I41" s="39"/>
      <c r="J41" s="39"/>
      <c r="K41" s="40">
        <f t="shared" si="30"/>
        <v>0</v>
      </c>
      <c r="L41" s="39"/>
      <c r="M41" s="39"/>
      <c r="N41" s="39"/>
      <c r="O41" s="39"/>
      <c r="P41" s="39"/>
      <c r="Q41" s="39"/>
      <c r="R41" s="39"/>
      <c r="S41" s="39"/>
      <c r="T41" s="40">
        <f t="shared" si="31"/>
        <v>0</v>
      </c>
      <c r="U41" s="39">
        <f t="shared" si="7"/>
        <v>0</v>
      </c>
      <c r="V41" s="39">
        <f t="shared" si="8"/>
        <v>0</v>
      </c>
      <c r="W41" s="39">
        <f t="shared" si="9"/>
        <v>0</v>
      </c>
      <c r="X41" s="39">
        <f t="shared" si="10"/>
        <v>0</v>
      </c>
      <c r="Y41" s="39">
        <f t="shared" si="11"/>
        <v>0</v>
      </c>
      <c r="Z41" s="39">
        <f t="shared" si="12"/>
        <v>0</v>
      </c>
      <c r="AA41" s="39">
        <f t="shared" si="13"/>
        <v>0</v>
      </c>
      <c r="AB41" s="39">
        <f t="shared" si="14"/>
        <v>0</v>
      </c>
      <c r="AC41" s="40">
        <f t="shared" si="15"/>
        <v>0</v>
      </c>
    </row>
    <row r="42" spans="1:29" s="18" customFormat="1" ht="13.5" thickBot="1" x14ac:dyDescent="0.3">
      <c r="A42" s="19">
        <v>2000000</v>
      </c>
      <c r="B42" s="20" t="s">
        <v>38</v>
      </c>
      <c r="C42" s="21">
        <f>SUM(C43+C51+C54+C56+C58)</f>
        <v>92957791</v>
      </c>
      <c r="D42" s="21">
        <f t="shared" ref="D42:J42" si="34">SUM(D43+D51+D54+D56+D58)</f>
        <v>195973</v>
      </c>
      <c r="E42" s="21">
        <f t="shared" si="34"/>
        <v>9112454</v>
      </c>
      <c r="F42" s="21">
        <f t="shared" si="34"/>
        <v>2938759.9950000001</v>
      </c>
      <c r="G42" s="21">
        <f t="shared" si="34"/>
        <v>1753035</v>
      </c>
      <c r="H42" s="21">
        <f t="shared" si="34"/>
        <v>1912902</v>
      </c>
      <c r="I42" s="21">
        <f t="shared" si="34"/>
        <v>1222344</v>
      </c>
      <c r="J42" s="21">
        <f t="shared" si="34"/>
        <v>804893</v>
      </c>
      <c r="K42" s="22">
        <f t="shared" si="30"/>
        <v>110898151.995</v>
      </c>
      <c r="L42" s="21">
        <f>SUM(L43+L51+L54+L56+L58)</f>
        <v>92957791</v>
      </c>
      <c r="M42" s="21">
        <f t="shared" ref="M42:S42" si="35">SUM(M43+M51+M54+M56+M58)</f>
        <v>195973</v>
      </c>
      <c r="N42" s="21">
        <f t="shared" si="35"/>
        <v>9112454</v>
      </c>
      <c r="O42" s="21">
        <f t="shared" si="35"/>
        <v>2938759.9950000001</v>
      </c>
      <c r="P42" s="21">
        <f t="shared" si="35"/>
        <v>1753035</v>
      </c>
      <c r="Q42" s="21">
        <f t="shared" si="35"/>
        <v>1912902</v>
      </c>
      <c r="R42" s="21">
        <f t="shared" si="35"/>
        <v>1222344</v>
      </c>
      <c r="S42" s="21">
        <f t="shared" si="35"/>
        <v>804893</v>
      </c>
      <c r="T42" s="22">
        <f t="shared" si="31"/>
        <v>110898151.995</v>
      </c>
      <c r="U42" s="21">
        <f t="shared" si="7"/>
        <v>0</v>
      </c>
      <c r="V42" s="21">
        <f t="shared" si="8"/>
        <v>0</v>
      </c>
      <c r="W42" s="21">
        <f t="shared" si="9"/>
        <v>0</v>
      </c>
      <c r="X42" s="21">
        <f t="shared" si="10"/>
        <v>0</v>
      </c>
      <c r="Y42" s="21">
        <f t="shared" si="11"/>
        <v>0</v>
      </c>
      <c r="Z42" s="21">
        <f t="shared" si="12"/>
        <v>0</v>
      </c>
      <c r="AA42" s="21">
        <f t="shared" si="13"/>
        <v>0</v>
      </c>
      <c r="AB42" s="21">
        <f t="shared" si="14"/>
        <v>0</v>
      </c>
      <c r="AC42" s="22">
        <f t="shared" si="15"/>
        <v>0</v>
      </c>
    </row>
    <row r="43" spans="1:29" s="18" customFormat="1" ht="38.25" x14ac:dyDescent="0.25">
      <c r="A43" s="23">
        <v>2010000</v>
      </c>
      <c r="B43" s="41" t="s">
        <v>39</v>
      </c>
      <c r="C43" s="25">
        <v>23302413</v>
      </c>
      <c r="D43" s="25">
        <v>28291</v>
      </c>
      <c r="E43" s="25">
        <v>719757</v>
      </c>
      <c r="F43" s="25">
        <v>172681.995</v>
      </c>
      <c r="G43" s="25">
        <v>209220</v>
      </c>
      <c r="H43" s="25">
        <v>107069</v>
      </c>
      <c r="I43" s="25">
        <v>44040</v>
      </c>
      <c r="J43" s="25">
        <v>25855</v>
      </c>
      <c r="K43" s="26">
        <f t="shared" si="30"/>
        <v>24609326.995000001</v>
      </c>
      <c r="L43" s="25">
        <v>23302413</v>
      </c>
      <c r="M43" s="25">
        <v>28291</v>
      </c>
      <c r="N43" s="25">
        <v>719757</v>
      </c>
      <c r="O43" s="25">
        <v>172681.995</v>
      </c>
      <c r="P43" s="25">
        <v>209220</v>
      </c>
      <c r="Q43" s="25">
        <v>107069</v>
      </c>
      <c r="R43" s="25">
        <v>44040</v>
      </c>
      <c r="S43" s="25">
        <v>25855</v>
      </c>
      <c r="T43" s="26">
        <f t="shared" si="31"/>
        <v>24609326.995000001</v>
      </c>
      <c r="U43" s="25">
        <f t="shared" si="7"/>
        <v>0</v>
      </c>
      <c r="V43" s="25">
        <f t="shared" si="8"/>
        <v>0</v>
      </c>
      <c r="W43" s="25">
        <f t="shared" si="9"/>
        <v>0</v>
      </c>
      <c r="X43" s="25">
        <f t="shared" si="10"/>
        <v>0</v>
      </c>
      <c r="Y43" s="25">
        <f t="shared" si="11"/>
        <v>0</v>
      </c>
      <c r="Z43" s="25">
        <f t="shared" si="12"/>
        <v>0</v>
      </c>
      <c r="AA43" s="25">
        <f t="shared" si="13"/>
        <v>0</v>
      </c>
      <c r="AB43" s="25">
        <f t="shared" si="14"/>
        <v>0</v>
      </c>
      <c r="AC43" s="26">
        <f t="shared" si="15"/>
        <v>0</v>
      </c>
    </row>
    <row r="44" spans="1:29" s="18" customFormat="1" ht="25.5" x14ac:dyDescent="0.25">
      <c r="A44" s="27">
        <v>2010200</v>
      </c>
      <c r="B44" s="28" t="s">
        <v>40</v>
      </c>
      <c r="C44" s="29">
        <v>1281979</v>
      </c>
      <c r="D44" s="29">
        <v>28292</v>
      </c>
      <c r="E44" s="29">
        <v>123744</v>
      </c>
      <c r="F44" s="29">
        <v>128758</v>
      </c>
      <c r="G44" s="29">
        <v>27013</v>
      </c>
      <c r="H44" s="29">
        <v>105474</v>
      </c>
      <c r="I44" s="29">
        <v>44040</v>
      </c>
      <c r="J44" s="29">
        <v>12616</v>
      </c>
      <c r="K44" s="30">
        <f t="shared" si="30"/>
        <v>1751916</v>
      </c>
      <c r="L44" s="29">
        <v>1281979</v>
      </c>
      <c r="M44" s="29">
        <v>28292</v>
      </c>
      <c r="N44" s="29">
        <v>123744</v>
      </c>
      <c r="O44" s="29">
        <v>128758</v>
      </c>
      <c r="P44" s="29">
        <v>27013</v>
      </c>
      <c r="Q44" s="29">
        <v>105474</v>
      </c>
      <c r="R44" s="29">
        <v>44040</v>
      </c>
      <c r="S44" s="29">
        <v>12616</v>
      </c>
      <c r="T44" s="30">
        <f t="shared" si="31"/>
        <v>1751916</v>
      </c>
      <c r="U44" s="29">
        <f t="shared" si="7"/>
        <v>0</v>
      </c>
      <c r="V44" s="29">
        <f t="shared" si="8"/>
        <v>0</v>
      </c>
      <c r="W44" s="29">
        <f t="shared" si="9"/>
        <v>0</v>
      </c>
      <c r="X44" s="29">
        <f t="shared" si="10"/>
        <v>0</v>
      </c>
      <c r="Y44" s="29">
        <f t="shared" si="11"/>
        <v>0</v>
      </c>
      <c r="Z44" s="29">
        <f t="shared" si="12"/>
        <v>0</v>
      </c>
      <c r="AA44" s="29">
        <f t="shared" si="13"/>
        <v>0</v>
      </c>
      <c r="AB44" s="29">
        <f t="shared" si="14"/>
        <v>0</v>
      </c>
      <c r="AC44" s="30">
        <f t="shared" si="15"/>
        <v>0</v>
      </c>
    </row>
    <row r="45" spans="1:29" s="18" customFormat="1" ht="25.5" x14ac:dyDescent="0.25">
      <c r="A45" s="27">
        <v>2010300</v>
      </c>
      <c r="B45" s="28" t="s">
        <v>41</v>
      </c>
      <c r="C45" s="29">
        <v>5833631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30">
        <f t="shared" si="30"/>
        <v>5833631</v>
      </c>
      <c r="L45" s="29">
        <v>5833631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30">
        <f t="shared" si="31"/>
        <v>5833631</v>
      </c>
      <c r="U45" s="29">
        <f t="shared" si="7"/>
        <v>0</v>
      </c>
      <c r="V45" s="29">
        <f t="shared" si="8"/>
        <v>0</v>
      </c>
      <c r="W45" s="29">
        <f t="shared" si="9"/>
        <v>0</v>
      </c>
      <c r="X45" s="29">
        <f t="shared" si="10"/>
        <v>0</v>
      </c>
      <c r="Y45" s="29">
        <f t="shared" si="11"/>
        <v>0</v>
      </c>
      <c r="Z45" s="29">
        <f t="shared" si="12"/>
        <v>0</v>
      </c>
      <c r="AA45" s="29">
        <f t="shared" si="13"/>
        <v>0</v>
      </c>
      <c r="AB45" s="29">
        <f t="shared" si="14"/>
        <v>0</v>
      </c>
      <c r="AC45" s="30">
        <f t="shared" si="15"/>
        <v>0</v>
      </c>
    </row>
    <row r="46" spans="1:29" s="18" customFormat="1" ht="25.5" x14ac:dyDescent="0.25">
      <c r="A46" s="27">
        <v>2010400</v>
      </c>
      <c r="B46" s="28" t="s">
        <v>42</v>
      </c>
      <c r="C46" s="29">
        <v>340000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30">
        <f t="shared" si="30"/>
        <v>340000</v>
      </c>
      <c r="L46" s="29">
        <v>340000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30">
        <f t="shared" si="31"/>
        <v>340000</v>
      </c>
      <c r="U46" s="29">
        <f t="shared" si="7"/>
        <v>0</v>
      </c>
      <c r="V46" s="29">
        <f t="shared" si="8"/>
        <v>0</v>
      </c>
      <c r="W46" s="29">
        <f t="shared" si="9"/>
        <v>0</v>
      </c>
      <c r="X46" s="29">
        <f t="shared" si="10"/>
        <v>0</v>
      </c>
      <c r="Y46" s="29">
        <f t="shared" si="11"/>
        <v>0</v>
      </c>
      <c r="Z46" s="29">
        <f t="shared" si="12"/>
        <v>0</v>
      </c>
      <c r="AA46" s="29">
        <f t="shared" si="13"/>
        <v>0</v>
      </c>
      <c r="AB46" s="29">
        <f t="shared" si="14"/>
        <v>0</v>
      </c>
      <c r="AC46" s="30">
        <f t="shared" si="15"/>
        <v>0</v>
      </c>
    </row>
    <row r="47" spans="1:29" s="18" customFormat="1" ht="25.5" x14ac:dyDescent="0.25">
      <c r="A47" s="27">
        <v>2010500</v>
      </c>
      <c r="B47" s="28" t="s">
        <v>43</v>
      </c>
      <c r="C47" s="29">
        <v>47444</v>
      </c>
      <c r="D47" s="29">
        <v>0</v>
      </c>
      <c r="E47" s="29">
        <v>4</v>
      </c>
      <c r="F47" s="29">
        <v>43</v>
      </c>
      <c r="G47" s="29">
        <v>0</v>
      </c>
      <c r="H47" s="29">
        <v>0</v>
      </c>
      <c r="I47" s="29">
        <v>0</v>
      </c>
      <c r="J47" s="29">
        <v>0</v>
      </c>
      <c r="K47" s="30">
        <f t="shared" si="30"/>
        <v>47491</v>
      </c>
      <c r="L47" s="29">
        <v>47444</v>
      </c>
      <c r="M47" s="29">
        <v>0</v>
      </c>
      <c r="N47" s="29">
        <v>4</v>
      </c>
      <c r="O47" s="29">
        <v>43</v>
      </c>
      <c r="P47" s="29">
        <v>0</v>
      </c>
      <c r="Q47" s="29">
        <v>0</v>
      </c>
      <c r="R47" s="29">
        <v>0</v>
      </c>
      <c r="S47" s="29">
        <v>0</v>
      </c>
      <c r="T47" s="30">
        <f t="shared" si="31"/>
        <v>47491</v>
      </c>
      <c r="U47" s="29">
        <f t="shared" si="7"/>
        <v>0</v>
      </c>
      <c r="V47" s="29">
        <f t="shared" si="8"/>
        <v>0</v>
      </c>
      <c r="W47" s="29">
        <f t="shared" si="9"/>
        <v>0</v>
      </c>
      <c r="X47" s="29">
        <f t="shared" si="10"/>
        <v>0</v>
      </c>
      <c r="Y47" s="29">
        <f t="shared" si="11"/>
        <v>0</v>
      </c>
      <c r="Z47" s="29">
        <f t="shared" si="12"/>
        <v>0</v>
      </c>
      <c r="AA47" s="29">
        <f t="shared" si="13"/>
        <v>0</v>
      </c>
      <c r="AB47" s="29">
        <f t="shared" si="14"/>
        <v>0</v>
      </c>
      <c r="AC47" s="30">
        <f t="shared" si="15"/>
        <v>0</v>
      </c>
    </row>
    <row r="48" spans="1:29" s="18" customFormat="1" ht="25.5" x14ac:dyDescent="0.25">
      <c r="A48" s="27">
        <v>2010900</v>
      </c>
      <c r="B48" s="28" t="s">
        <v>44</v>
      </c>
      <c r="C48" s="29">
        <v>1251426</v>
      </c>
      <c r="D48" s="29">
        <v>0</v>
      </c>
      <c r="E48" s="29">
        <v>525830</v>
      </c>
      <c r="F48" s="29">
        <v>0</v>
      </c>
      <c r="G48" s="29">
        <v>57000</v>
      </c>
      <c r="H48" s="29">
        <v>0</v>
      </c>
      <c r="I48" s="29">
        <v>0</v>
      </c>
      <c r="J48" s="29">
        <v>0</v>
      </c>
      <c r="K48" s="30">
        <f t="shared" si="30"/>
        <v>1834256</v>
      </c>
      <c r="L48" s="29">
        <v>1251426</v>
      </c>
      <c r="M48" s="29">
        <v>0</v>
      </c>
      <c r="N48" s="29">
        <v>525830</v>
      </c>
      <c r="O48" s="29">
        <v>0</v>
      </c>
      <c r="P48" s="29">
        <v>57000</v>
      </c>
      <c r="Q48" s="29">
        <v>0</v>
      </c>
      <c r="R48" s="29">
        <v>0</v>
      </c>
      <c r="S48" s="29">
        <v>0</v>
      </c>
      <c r="T48" s="30">
        <f t="shared" si="31"/>
        <v>1834256</v>
      </c>
      <c r="U48" s="29">
        <f t="shared" si="7"/>
        <v>0</v>
      </c>
      <c r="V48" s="29">
        <f t="shared" si="8"/>
        <v>0</v>
      </c>
      <c r="W48" s="29">
        <f t="shared" si="9"/>
        <v>0</v>
      </c>
      <c r="X48" s="29">
        <f t="shared" si="10"/>
        <v>0</v>
      </c>
      <c r="Y48" s="29">
        <f t="shared" si="11"/>
        <v>0</v>
      </c>
      <c r="Z48" s="29">
        <f t="shared" si="12"/>
        <v>0</v>
      </c>
      <c r="AA48" s="29">
        <f t="shared" si="13"/>
        <v>0</v>
      </c>
      <c r="AB48" s="29">
        <f t="shared" si="14"/>
        <v>0</v>
      </c>
      <c r="AC48" s="30">
        <f t="shared" si="15"/>
        <v>0</v>
      </c>
    </row>
    <row r="49" spans="1:29" s="18" customFormat="1" ht="16.5" customHeight="1" x14ac:dyDescent="0.25">
      <c r="A49" s="27">
        <v>2011000</v>
      </c>
      <c r="B49" s="28" t="s">
        <v>45</v>
      </c>
      <c r="C49" s="29">
        <v>13295000</v>
      </c>
      <c r="D49" s="29">
        <v>0</v>
      </c>
      <c r="E49" s="29">
        <v>0</v>
      </c>
      <c r="F49" s="29">
        <v>0</v>
      </c>
      <c r="G49" s="29">
        <v>0</v>
      </c>
      <c r="H49" s="42">
        <v>0</v>
      </c>
      <c r="I49" s="29">
        <v>0</v>
      </c>
      <c r="J49" s="29">
        <v>0</v>
      </c>
      <c r="K49" s="30">
        <f t="shared" si="30"/>
        <v>13295000</v>
      </c>
      <c r="L49" s="29">
        <v>13295000</v>
      </c>
      <c r="M49" s="29">
        <v>0</v>
      </c>
      <c r="N49" s="29">
        <v>0</v>
      </c>
      <c r="O49" s="29">
        <v>0</v>
      </c>
      <c r="P49" s="29">
        <v>0</v>
      </c>
      <c r="Q49" s="42">
        <v>0</v>
      </c>
      <c r="R49" s="29">
        <v>0</v>
      </c>
      <c r="S49" s="29">
        <v>0</v>
      </c>
      <c r="T49" s="30">
        <f t="shared" si="31"/>
        <v>13295000</v>
      </c>
      <c r="U49" s="29">
        <f t="shared" si="7"/>
        <v>0</v>
      </c>
      <c r="V49" s="29">
        <f t="shared" si="8"/>
        <v>0</v>
      </c>
      <c r="W49" s="29">
        <f t="shared" si="9"/>
        <v>0</v>
      </c>
      <c r="X49" s="29">
        <f t="shared" si="10"/>
        <v>0</v>
      </c>
      <c r="Y49" s="29">
        <f t="shared" si="11"/>
        <v>0</v>
      </c>
      <c r="Z49" s="42">
        <f t="shared" si="12"/>
        <v>0</v>
      </c>
      <c r="AA49" s="29">
        <f t="shared" si="13"/>
        <v>0</v>
      </c>
      <c r="AB49" s="29">
        <f t="shared" si="14"/>
        <v>0</v>
      </c>
      <c r="AC49" s="30">
        <f t="shared" si="15"/>
        <v>0</v>
      </c>
    </row>
    <row r="50" spans="1:29" s="18" customFormat="1" ht="5.25" customHeight="1" x14ac:dyDescent="0.25">
      <c r="A50" s="27"/>
      <c r="B50" s="28"/>
      <c r="C50" s="29"/>
      <c r="D50" s="29"/>
      <c r="E50" s="29"/>
      <c r="F50" s="29"/>
      <c r="G50" s="29"/>
      <c r="H50" s="29"/>
      <c r="I50" s="29"/>
      <c r="J50" s="29"/>
      <c r="K50" s="30"/>
      <c r="L50" s="29"/>
      <c r="M50" s="29"/>
      <c r="N50" s="29"/>
      <c r="O50" s="29"/>
      <c r="P50" s="29"/>
      <c r="Q50" s="29"/>
      <c r="R50" s="29"/>
      <c r="S50" s="29"/>
      <c r="T50" s="30"/>
      <c r="U50" s="29">
        <f t="shared" si="7"/>
        <v>0</v>
      </c>
      <c r="V50" s="29">
        <f t="shared" si="8"/>
        <v>0</v>
      </c>
      <c r="W50" s="29">
        <f t="shared" si="9"/>
        <v>0</v>
      </c>
      <c r="X50" s="29">
        <f t="shared" si="10"/>
        <v>0</v>
      </c>
      <c r="Y50" s="29">
        <f t="shared" si="11"/>
        <v>0</v>
      </c>
      <c r="Z50" s="29">
        <f t="shared" si="12"/>
        <v>0</v>
      </c>
      <c r="AA50" s="29">
        <f t="shared" si="13"/>
        <v>0</v>
      </c>
      <c r="AB50" s="29">
        <f t="shared" si="14"/>
        <v>0</v>
      </c>
      <c r="AC50" s="30">
        <f t="shared" si="15"/>
        <v>0</v>
      </c>
    </row>
    <row r="51" spans="1:29" s="18" customFormat="1" ht="29.25" customHeight="1" x14ac:dyDescent="0.25">
      <c r="A51" s="27">
        <v>2020000</v>
      </c>
      <c r="B51" s="28" t="s">
        <v>46</v>
      </c>
      <c r="C51" s="29">
        <v>54016684</v>
      </c>
      <c r="D51" s="29">
        <v>3874</v>
      </c>
      <c r="E51" s="29">
        <v>80203</v>
      </c>
      <c r="F51" s="29">
        <v>20246</v>
      </c>
      <c r="G51" s="29">
        <v>16960</v>
      </c>
      <c r="H51" s="29">
        <v>10443</v>
      </c>
      <c r="I51" s="29">
        <v>34863</v>
      </c>
      <c r="J51" s="29">
        <v>12686</v>
      </c>
      <c r="K51" s="30">
        <f t="shared" ref="K51:K52" si="36">SUM(C51:J51)</f>
        <v>54195959</v>
      </c>
      <c r="L51" s="29">
        <v>54016684</v>
      </c>
      <c r="M51" s="29">
        <v>3874</v>
      </c>
      <c r="N51" s="29">
        <v>80203</v>
      </c>
      <c r="O51" s="29">
        <v>20246</v>
      </c>
      <c r="P51" s="29">
        <v>16960</v>
      </c>
      <c r="Q51" s="29">
        <v>10443</v>
      </c>
      <c r="R51" s="29">
        <v>34863</v>
      </c>
      <c r="S51" s="29">
        <v>12686</v>
      </c>
      <c r="T51" s="30">
        <f t="shared" ref="T51:T52" si="37">SUM(L51:S51)</f>
        <v>54195959</v>
      </c>
      <c r="U51" s="29">
        <f t="shared" si="7"/>
        <v>0</v>
      </c>
      <c r="V51" s="29">
        <f t="shared" si="8"/>
        <v>0</v>
      </c>
      <c r="W51" s="29">
        <f t="shared" si="9"/>
        <v>0</v>
      </c>
      <c r="X51" s="29">
        <f t="shared" si="10"/>
        <v>0</v>
      </c>
      <c r="Y51" s="29">
        <f t="shared" si="11"/>
        <v>0</v>
      </c>
      <c r="Z51" s="29">
        <f t="shared" si="12"/>
        <v>0</v>
      </c>
      <c r="AA51" s="29">
        <f t="shared" si="13"/>
        <v>0</v>
      </c>
      <c r="AB51" s="29">
        <f t="shared" si="14"/>
        <v>0</v>
      </c>
      <c r="AC51" s="30">
        <f t="shared" si="15"/>
        <v>0</v>
      </c>
    </row>
    <row r="52" spans="1:29" s="18" customFormat="1" ht="27" customHeight="1" x14ac:dyDescent="0.25">
      <c r="A52" s="31">
        <v>2020100</v>
      </c>
      <c r="B52" s="32" t="s">
        <v>47</v>
      </c>
      <c r="C52" s="33">
        <v>32400000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4">
        <f t="shared" si="36"/>
        <v>32400000</v>
      </c>
      <c r="L52" s="33">
        <v>32400000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4">
        <f t="shared" si="37"/>
        <v>32400000</v>
      </c>
      <c r="U52" s="33">
        <f t="shared" si="7"/>
        <v>0</v>
      </c>
      <c r="V52" s="33">
        <f t="shared" si="8"/>
        <v>0</v>
      </c>
      <c r="W52" s="33">
        <f t="shared" si="9"/>
        <v>0</v>
      </c>
      <c r="X52" s="33">
        <f t="shared" si="10"/>
        <v>0</v>
      </c>
      <c r="Y52" s="33">
        <f t="shared" si="11"/>
        <v>0</v>
      </c>
      <c r="Z52" s="33">
        <f t="shared" si="12"/>
        <v>0</v>
      </c>
      <c r="AA52" s="33">
        <f t="shared" si="13"/>
        <v>0</v>
      </c>
      <c r="AB52" s="33">
        <f t="shared" si="14"/>
        <v>0</v>
      </c>
      <c r="AC52" s="34">
        <f t="shared" si="15"/>
        <v>0</v>
      </c>
    </row>
    <row r="53" spans="1:29" s="18" customFormat="1" ht="4.5" customHeight="1" x14ac:dyDescent="0.25">
      <c r="A53" s="31"/>
      <c r="B53" s="32"/>
      <c r="C53" s="33"/>
      <c r="D53" s="33"/>
      <c r="E53" s="33"/>
      <c r="F53" s="33"/>
      <c r="G53" s="33"/>
      <c r="H53" s="33"/>
      <c r="I53" s="33"/>
      <c r="J53" s="33"/>
      <c r="K53" s="30"/>
      <c r="L53" s="33"/>
      <c r="M53" s="33"/>
      <c r="N53" s="33"/>
      <c r="O53" s="33"/>
      <c r="P53" s="33"/>
      <c r="Q53" s="33"/>
      <c r="R53" s="33"/>
      <c r="S53" s="33"/>
      <c r="T53" s="30"/>
      <c r="U53" s="33">
        <f t="shared" si="7"/>
        <v>0</v>
      </c>
      <c r="V53" s="33">
        <f t="shared" si="8"/>
        <v>0</v>
      </c>
      <c r="W53" s="33">
        <f t="shared" si="9"/>
        <v>0</v>
      </c>
      <c r="X53" s="33">
        <f t="shared" si="10"/>
        <v>0</v>
      </c>
      <c r="Y53" s="33">
        <f t="shared" si="11"/>
        <v>0</v>
      </c>
      <c r="Z53" s="33">
        <f t="shared" si="12"/>
        <v>0</v>
      </c>
      <c r="AA53" s="33">
        <f t="shared" si="13"/>
        <v>0</v>
      </c>
      <c r="AB53" s="33">
        <f t="shared" si="14"/>
        <v>0</v>
      </c>
      <c r="AC53" s="30">
        <f t="shared" si="15"/>
        <v>0</v>
      </c>
    </row>
    <row r="54" spans="1:29" s="18" customFormat="1" ht="12.75" x14ac:dyDescent="0.25">
      <c r="A54" s="43">
        <v>2060000</v>
      </c>
      <c r="B54" s="28" t="s">
        <v>48</v>
      </c>
      <c r="C54" s="29">
        <v>4971919</v>
      </c>
      <c r="D54" s="29">
        <v>138835</v>
      </c>
      <c r="E54" s="29">
        <v>1405421</v>
      </c>
      <c r="F54" s="29">
        <v>682768</v>
      </c>
      <c r="G54" s="29">
        <v>527697</v>
      </c>
      <c r="H54" s="29">
        <v>574948</v>
      </c>
      <c r="I54" s="29">
        <v>264148</v>
      </c>
      <c r="J54" s="29">
        <v>257154</v>
      </c>
      <c r="K54" s="30">
        <f t="shared" ref="K54" si="38">SUM(C54:J54)</f>
        <v>8822890</v>
      </c>
      <c r="L54" s="29">
        <v>4971919</v>
      </c>
      <c r="M54" s="29">
        <v>138835</v>
      </c>
      <c r="N54" s="29">
        <v>1405421</v>
      </c>
      <c r="O54" s="29">
        <v>682768</v>
      </c>
      <c r="P54" s="29">
        <v>527697</v>
      </c>
      <c r="Q54" s="29">
        <v>574948</v>
      </c>
      <c r="R54" s="29">
        <v>264148</v>
      </c>
      <c r="S54" s="29">
        <v>257154</v>
      </c>
      <c r="T54" s="30">
        <f t="shared" ref="T54" si="39">SUM(L54:S54)</f>
        <v>8822890</v>
      </c>
      <c r="U54" s="29">
        <f t="shared" si="7"/>
        <v>0</v>
      </c>
      <c r="V54" s="29">
        <f t="shared" si="8"/>
        <v>0</v>
      </c>
      <c r="W54" s="29">
        <f t="shared" si="9"/>
        <v>0</v>
      </c>
      <c r="X54" s="29">
        <f t="shared" si="10"/>
        <v>0</v>
      </c>
      <c r="Y54" s="29">
        <f t="shared" si="11"/>
        <v>0</v>
      </c>
      <c r="Z54" s="29">
        <f t="shared" si="12"/>
        <v>0</v>
      </c>
      <c r="AA54" s="29">
        <f t="shared" si="13"/>
        <v>0</v>
      </c>
      <c r="AB54" s="29">
        <f t="shared" si="14"/>
        <v>0</v>
      </c>
      <c r="AC54" s="30">
        <f t="shared" si="15"/>
        <v>0</v>
      </c>
    </row>
    <row r="55" spans="1:29" s="18" customFormat="1" ht="5.25" customHeight="1" x14ac:dyDescent="0.25">
      <c r="A55" s="44"/>
      <c r="B55" s="32"/>
      <c r="C55" s="33"/>
      <c r="D55" s="33"/>
      <c r="E55" s="33"/>
      <c r="F55" s="33"/>
      <c r="G55" s="33"/>
      <c r="H55" s="33"/>
      <c r="I55" s="33"/>
      <c r="J55" s="33"/>
      <c r="K55" s="30"/>
      <c r="L55" s="33"/>
      <c r="M55" s="33"/>
      <c r="N55" s="33"/>
      <c r="O55" s="33"/>
      <c r="P55" s="33"/>
      <c r="Q55" s="33"/>
      <c r="R55" s="33"/>
      <c r="S55" s="33"/>
      <c r="T55" s="30"/>
      <c r="U55" s="33">
        <f t="shared" si="7"/>
        <v>0</v>
      </c>
      <c r="V55" s="33">
        <f t="shared" si="8"/>
        <v>0</v>
      </c>
      <c r="W55" s="33">
        <f t="shared" si="9"/>
        <v>0</v>
      </c>
      <c r="X55" s="33">
        <f t="shared" si="10"/>
        <v>0</v>
      </c>
      <c r="Y55" s="33">
        <f t="shared" si="11"/>
        <v>0</v>
      </c>
      <c r="Z55" s="33">
        <f t="shared" si="12"/>
        <v>0</v>
      </c>
      <c r="AA55" s="33">
        <f t="shared" si="13"/>
        <v>0</v>
      </c>
      <c r="AB55" s="33">
        <f t="shared" si="14"/>
        <v>0</v>
      </c>
      <c r="AC55" s="30">
        <f t="shared" si="15"/>
        <v>0</v>
      </c>
    </row>
    <row r="56" spans="1:29" s="18" customFormat="1" ht="12.75" x14ac:dyDescent="0.25">
      <c r="A56" s="43">
        <v>2070000</v>
      </c>
      <c r="B56" s="28" t="s">
        <v>49</v>
      </c>
      <c r="C56" s="29">
        <v>10666775</v>
      </c>
      <c r="D56" s="29">
        <v>24973</v>
      </c>
      <c r="E56" s="29">
        <v>6907073</v>
      </c>
      <c r="F56" s="29">
        <v>2063064</v>
      </c>
      <c r="G56" s="29">
        <v>999158</v>
      </c>
      <c r="H56" s="29">
        <v>1220442</v>
      </c>
      <c r="I56" s="29">
        <v>879293</v>
      </c>
      <c r="J56" s="29">
        <v>509198</v>
      </c>
      <c r="K56" s="30">
        <f t="shared" ref="K56" si="40">SUM(C56:J56)</f>
        <v>23269976</v>
      </c>
      <c r="L56" s="29">
        <v>10666775</v>
      </c>
      <c r="M56" s="29">
        <v>24973</v>
      </c>
      <c r="N56" s="29">
        <v>6907073</v>
      </c>
      <c r="O56" s="29">
        <v>2063064</v>
      </c>
      <c r="P56" s="29">
        <v>999158</v>
      </c>
      <c r="Q56" s="29">
        <v>1220442</v>
      </c>
      <c r="R56" s="29">
        <v>879293</v>
      </c>
      <c r="S56" s="29">
        <v>509198</v>
      </c>
      <c r="T56" s="30">
        <f t="shared" ref="T56" si="41">SUM(L56:S56)</f>
        <v>23269976</v>
      </c>
      <c r="U56" s="29">
        <f t="shared" si="7"/>
        <v>0</v>
      </c>
      <c r="V56" s="29">
        <f t="shared" si="8"/>
        <v>0</v>
      </c>
      <c r="W56" s="29">
        <f t="shared" si="9"/>
        <v>0</v>
      </c>
      <c r="X56" s="29">
        <f t="shared" si="10"/>
        <v>0</v>
      </c>
      <c r="Y56" s="29">
        <f t="shared" si="11"/>
        <v>0</v>
      </c>
      <c r="Z56" s="29">
        <f t="shared" si="12"/>
        <v>0</v>
      </c>
      <c r="AA56" s="29">
        <f t="shared" si="13"/>
        <v>0</v>
      </c>
      <c r="AB56" s="29">
        <f t="shared" si="14"/>
        <v>0</v>
      </c>
      <c r="AC56" s="30">
        <f t="shared" si="15"/>
        <v>0</v>
      </c>
    </row>
    <row r="57" spans="1:29" s="18" customFormat="1" ht="7.5" customHeight="1" x14ac:dyDescent="0.25">
      <c r="A57" s="44"/>
      <c r="B57" s="32"/>
      <c r="C57" s="29"/>
      <c r="D57" s="33"/>
      <c r="E57" s="33"/>
      <c r="F57" s="33"/>
      <c r="G57" s="33"/>
      <c r="H57" s="33"/>
      <c r="I57" s="33"/>
      <c r="J57" s="33"/>
      <c r="K57" s="30"/>
      <c r="L57" s="29"/>
      <c r="M57" s="33"/>
      <c r="N57" s="33"/>
      <c r="O57" s="33"/>
      <c r="P57" s="33"/>
      <c r="Q57" s="33"/>
      <c r="R57" s="33"/>
      <c r="S57" s="33"/>
      <c r="T57" s="30"/>
      <c r="U57" s="29">
        <f t="shared" si="7"/>
        <v>0</v>
      </c>
      <c r="V57" s="33">
        <f t="shared" si="8"/>
        <v>0</v>
      </c>
      <c r="W57" s="33">
        <f t="shared" si="9"/>
        <v>0</v>
      </c>
      <c r="X57" s="33">
        <f t="shared" si="10"/>
        <v>0</v>
      </c>
      <c r="Y57" s="33">
        <f t="shared" si="11"/>
        <v>0</v>
      </c>
      <c r="Z57" s="33">
        <f t="shared" si="12"/>
        <v>0</v>
      </c>
      <c r="AA57" s="33">
        <f t="shared" si="13"/>
        <v>0</v>
      </c>
      <c r="AB57" s="33">
        <f t="shared" si="14"/>
        <v>0</v>
      </c>
      <c r="AC57" s="30">
        <f t="shared" si="15"/>
        <v>0</v>
      </c>
    </row>
    <row r="58" spans="1:29" s="18" customFormat="1" ht="12.75" x14ac:dyDescent="0.25">
      <c r="A58" s="43">
        <v>2090000</v>
      </c>
      <c r="B58" s="28" t="s">
        <v>50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30">
        <f t="shared" ref="K58" si="42">SUM(C58:J58)</f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30">
        <f t="shared" ref="T58" si="43">SUM(L58:S58)</f>
        <v>0</v>
      </c>
      <c r="U58" s="29">
        <f t="shared" si="7"/>
        <v>0</v>
      </c>
      <c r="V58" s="29">
        <f t="shared" si="8"/>
        <v>0</v>
      </c>
      <c r="W58" s="29">
        <f t="shared" si="9"/>
        <v>0</v>
      </c>
      <c r="X58" s="29">
        <f t="shared" si="10"/>
        <v>0</v>
      </c>
      <c r="Y58" s="29">
        <f t="shared" si="11"/>
        <v>0</v>
      </c>
      <c r="Z58" s="29">
        <f t="shared" si="12"/>
        <v>0</v>
      </c>
      <c r="AA58" s="29">
        <f t="shared" si="13"/>
        <v>0</v>
      </c>
      <c r="AB58" s="29">
        <f t="shared" si="14"/>
        <v>0</v>
      </c>
      <c r="AC58" s="30">
        <f t="shared" si="15"/>
        <v>0</v>
      </c>
    </row>
    <row r="59" spans="1:29" s="18" customFormat="1" ht="3.75" customHeight="1" thickBot="1" x14ac:dyDescent="0.3">
      <c r="A59" s="45"/>
      <c r="B59" s="46"/>
      <c r="C59" s="47"/>
      <c r="D59" s="47"/>
      <c r="E59" s="47"/>
      <c r="F59" s="47"/>
      <c r="G59" s="47"/>
      <c r="H59" s="47"/>
      <c r="I59" s="47"/>
      <c r="J59" s="47"/>
      <c r="K59" s="40"/>
      <c r="L59" s="47"/>
      <c r="M59" s="47"/>
      <c r="N59" s="47"/>
      <c r="O59" s="47"/>
      <c r="P59" s="47"/>
      <c r="Q59" s="47"/>
      <c r="R59" s="47"/>
      <c r="S59" s="47"/>
      <c r="T59" s="40"/>
      <c r="U59" s="47">
        <f t="shared" si="7"/>
        <v>0</v>
      </c>
      <c r="V59" s="47">
        <f t="shared" si="8"/>
        <v>0</v>
      </c>
      <c r="W59" s="47">
        <f t="shared" si="9"/>
        <v>0</v>
      </c>
      <c r="X59" s="47">
        <f t="shared" si="10"/>
        <v>0</v>
      </c>
      <c r="Y59" s="47">
        <f t="shared" si="11"/>
        <v>0</v>
      </c>
      <c r="Z59" s="47">
        <f t="shared" si="12"/>
        <v>0</v>
      </c>
      <c r="AA59" s="47">
        <f t="shared" si="13"/>
        <v>0</v>
      </c>
      <c r="AB59" s="47">
        <f t="shared" si="14"/>
        <v>0</v>
      </c>
      <c r="AC59" s="40">
        <f t="shared" si="15"/>
        <v>0</v>
      </c>
    </row>
    <row r="60" spans="1:29" s="18" customFormat="1" ht="13.5" thickBot="1" x14ac:dyDescent="0.3">
      <c r="A60" s="48">
        <v>4000000</v>
      </c>
      <c r="B60" s="20" t="s">
        <v>51</v>
      </c>
      <c r="C60" s="21">
        <f>SUM(C61+C64+C66+C68+C70+C72+C74+C76)</f>
        <v>412786447</v>
      </c>
      <c r="D60" s="21">
        <f t="shared" ref="D60:J60" si="44">SUM(D61+D64+D66+D68+D70+D72+D74+D76)</f>
        <v>17511438</v>
      </c>
      <c r="E60" s="21">
        <f t="shared" si="44"/>
        <v>23223129</v>
      </c>
      <c r="F60" s="21">
        <f t="shared" si="44"/>
        <v>29536795</v>
      </c>
      <c r="G60" s="21">
        <f t="shared" si="44"/>
        <v>13293047</v>
      </c>
      <c r="H60" s="21">
        <f t="shared" si="44"/>
        <v>20178592</v>
      </c>
      <c r="I60" s="21">
        <f t="shared" si="44"/>
        <v>15290777</v>
      </c>
      <c r="J60" s="21">
        <f t="shared" si="44"/>
        <v>5830478</v>
      </c>
      <c r="K60" s="22">
        <f t="shared" ref="K60:K62" si="45">SUM(C60:J60)</f>
        <v>537650703</v>
      </c>
      <c r="L60" s="21">
        <f>SUM(L61+L64+L66+L68+L70+L72+L74+L76)</f>
        <v>412786447</v>
      </c>
      <c r="M60" s="21">
        <f t="shared" ref="M60:S60" si="46">SUM(M61+M64+M66+M68+M70+M72+M74+M76)</f>
        <v>17511438</v>
      </c>
      <c r="N60" s="21">
        <f t="shared" si="46"/>
        <v>23223129</v>
      </c>
      <c r="O60" s="21">
        <f t="shared" si="46"/>
        <v>29536795</v>
      </c>
      <c r="P60" s="21">
        <f t="shared" si="46"/>
        <v>13293047</v>
      </c>
      <c r="Q60" s="21">
        <f t="shared" si="46"/>
        <v>20178592</v>
      </c>
      <c r="R60" s="21">
        <f t="shared" si="46"/>
        <v>15290777</v>
      </c>
      <c r="S60" s="21">
        <f t="shared" si="46"/>
        <v>5830478</v>
      </c>
      <c r="T60" s="22">
        <f t="shared" ref="T60:T62" si="47">SUM(L60:S60)</f>
        <v>537650703</v>
      </c>
      <c r="U60" s="21">
        <f t="shared" si="7"/>
        <v>0</v>
      </c>
      <c r="V60" s="21">
        <f t="shared" si="8"/>
        <v>0</v>
      </c>
      <c r="W60" s="21">
        <f t="shared" si="9"/>
        <v>0</v>
      </c>
      <c r="X60" s="21">
        <f t="shared" si="10"/>
        <v>0</v>
      </c>
      <c r="Y60" s="21">
        <f t="shared" si="11"/>
        <v>0</v>
      </c>
      <c r="Z60" s="21">
        <f t="shared" si="12"/>
        <v>0</v>
      </c>
      <c r="AA60" s="21">
        <f t="shared" si="13"/>
        <v>0</v>
      </c>
      <c r="AB60" s="21">
        <f t="shared" si="14"/>
        <v>0</v>
      </c>
      <c r="AC60" s="22">
        <f t="shared" si="15"/>
        <v>0</v>
      </c>
    </row>
    <row r="61" spans="1:29" s="18" customFormat="1" ht="12.75" x14ac:dyDescent="0.25">
      <c r="A61" s="49">
        <v>4010000</v>
      </c>
      <c r="B61" s="41" t="s">
        <v>52</v>
      </c>
      <c r="C61" s="25">
        <f>122917412+380000</f>
        <v>123297412</v>
      </c>
      <c r="D61" s="25">
        <v>13803564</v>
      </c>
      <c r="E61" s="25">
        <v>15239585</v>
      </c>
      <c r="F61" s="25">
        <v>11623510</v>
      </c>
      <c r="G61" s="25">
        <v>6082795</v>
      </c>
      <c r="H61" s="25">
        <v>3128590</v>
      </c>
      <c r="I61" s="25">
        <v>1078860</v>
      </c>
      <c r="J61" s="25">
        <v>931353</v>
      </c>
      <c r="K61" s="26">
        <f t="shared" si="45"/>
        <v>175185669</v>
      </c>
      <c r="L61" s="25">
        <f>122917412+380000</f>
        <v>123297412</v>
      </c>
      <c r="M61" s="25">
        <v>13803564</v>
      </c>
      <c r="N61" s="25">
        <v>15239585</v>
      </c>
      <c r="O61" s="25">
        <v>11623510</v>
      </c>
      <c r="P61" s="25">
        <v>6082795</v>
      </c>
      <c r="Q61" s="25">
        <v>3128590</v>
      </c>
      <c r="R61" s="25">
        <v>1078860</v>
      </c>
      <c r="S61" s="25">
        <v>931353</v>
      </c>
      <c r="T61" s="26">
        <f t="shared" si="47"/>
        <v>175185669</v>
      </c>
      <c r="U61" s="25">
        <f t="shared" si="7"/>
        <v>0</v>
      </c>
      <c r="V61" s="25">
        <f t="shared" si="8"/>
        <v>0</v>
      </c>
      <c r="W61" s="25">
        <f t="shared" si="9"/>
        <v>0</v>
      </c>
      <c r="X61" s="25">
        <f t="shared" si="10"/>
        <v>0</v>
      </c>
      <c r="Y61" s="25">
        <f t="shared" si="11"/>
        <v>0</v>
      </c>
      <c r="Z61" s="25">
        <f t="shared" si="12"/>
        <v>0</v>
      </c>
      <c r="AA61" s="25">
        <f t="shared" si="13"/>
        <v>0</v>
      </c>
      <c r="AB61" s="25">
        <f t="shared" si="14"/>
        <v>0</v>
      </c>
      <c r="AC61" s="26">
        <f t="shared" si="15"/>
        <v>0</v>
      </c>
    </row>
    <row r="62" spans="1:29" s="18" customFormat="1" ht="12.75" x14ac:dyDescent="0.25">
      <c r="A62" s="44">
        <v>4010104</v>
      </c>
      <c r="B62" s="32" t="s">
        <v>53</v>
      </c>
      <c r="C62" s="33">
        <v>47232122</v>
      </c>
      <c r="D62" s="33">
        <v>13513004</v>
      </c>
      <c r="E62" s="33">
        <v>7403153</v>
      </c>
      <c r="F62" s="33">
        <v>3261494</v>
      </c>
      <c r="G62" s="33">
        <v>1302289</v>
      </c>
      <c r="H62" s="33">
        <v>2114978</v>
      </c>
      <c r="I62" s="33">
        <v>718444</v>
      </c>
      <c r="J62" s="33">
        <v>325090</v>
      </c>
      <c r="K62" s="34">
        <f t="shared" si="45"/>
        <v>75870574</v>
      </c>
      <c r="L62" s="33">
        <v>47232122</v>
      </c>
      <c r="M62" s="33">
        <v>13513004</v>
      </c>
      <c r="N62" s="33">
        <v>7403153</v>
      </c>
      <c r="O62" s="33">
        <v>3261494</v>
      </c>
      <c r="P62" s="33">
        <v>1302289</v>
      </c>
      <c r="Q62" s="33">
        <v>2114978</v>
      </c>
      <c r="R62" s="33">
        <v>718444</v>
      </c>
      <c r="S62" s="33">
        <v>325090</v>
      </c>
      <c r="T62" s="34">
        <f t="shared" si="47"/>
        <v>75870574</v>
      </c>
      <c r="U62" s="33">
        <f t="shared" si="7"/>
        <v>0</v>
      </c>
      <c r="V62" s="33">
        <f t="shared" si="8"/>
        <v>0</v>
      </c>
      <c r="W62" s="33">
        <f t="shared" si="9"/>
        <v>0</v>
      </c>
      <c r="X62" s="33">
        <f t="shared" si="10"/>
        <v>0</v>
      </c>
      <c r="Y62" s="33">
        <f t="shared" si="11"/>
        <v>0</v>
      </c>
      <c r="Z62" s="33">
        <f t="shared" si="12"/>
        <v>0</v>
      </c>
      <c r="AA62" s="33">
        <f t="shared" si="13"/>
        <v>0</v>
      </c>
      <c r="AB62" s="33">
        <f t="shared" si="14"/>
        <v>0</v>
      </c>
      <c r="AC62" s="34">
        <f t="shared" si="15"/>
        <v>0</v>
      </c>
    </row>
    <row r="63" spans="1:29" s="18" customFormat="1" ht="12.75" x14ac:dyDescent="0.25">
      <c r="A63" s="44"/>
      <c r="B63" s="32"/>
      <c r="C63" s="33"/>
      <c r="D63" s="33"/>
      <c r="E63" s="33"/>
      <c r="F63" s="33"/>
      <c r="G63" s="33"/>
      <c r="H63" s="33"/>
      <c r="I63" s="33"/>
      <c r="J63" s="33"/>
      <c r="K63" s="30"/>
      <c r="L63" s="33"/>
      <c r="M63" s="33"/>
      <c r="N63" s="33"/>
      <c r="O63" s="33"/>
      <c r="P63" s="33"/>
      <c r="Q63" s="33"/>
      <c r="R63" s="33"/>
      <c r="S63" s="33"/>
      <c r="T63" s="30"/>
      <c r="U63" s="33">
        <f t="shared" si="7"/>
        <v>0</v>
      </c>
      <c r="V63" s="33">
        <f t="shared" si="8"/>
        <v>0</v>
      </c>
      <c r="W63" s="33">
        <f t="shared" si="9"/>
        <v>0</v>
      </c>
      <c r="X63" s="33">
        <f t="shared" si="10"/>
        <v>0</v>
      </c>
      <c r="Y63" s="33">
        <f t="shared" si="11"/>
        <v>0</v>
      </c>
      <c r="Z63" s="33">
        <f t="shared" si="12"/>
        <v>0</v>
      </c>
      <c r="AA63" s="33">
        <f t="shared" si="13"/>
        <v>0</v>
      </c>
      <c r="AB63" s="33">
        <f t="shared" si="14"/>
        <v>0</v>
      </c>
      <c r="AC63" s="30">
        <f t="shared" si="15"/>
        <v>0</v>
      </c>
    </row>
    <row r="64" spans="1:29" s="18" customFormat="1" ht="25.5" x14ac:dyDescent="0.25">
      <c r="A64" s="43">
        <v>4020100</v>
      </c>
      <c r="B64" s="28" t="s">
        <v>54</v>
      </c>
      <c r="C64" s="29">
        <v>2103291</v>
      </c>
      <c r="D64" s="29">
        <v>919121</v>
      </c>
      <c r="E64" s="29">
        <v>560814</v>
      </c>
      <c r="F64" s="29">
        <v>367923</v>
      </c>
      <c r="G64" s="29">
        <v>327344</v>
      </c>
      <c r="H64" s="29">
        <v>1040483</v>
      </c>
      <c r="I64" s="29">
        <v>250820</v>
      </c>
      <c r="J64" s="29">
        <v>150366</v>
      </c>
      <c r="K64" s="30">
        <f t="shared" ref="K64" si="48">SUM(C64:J64)</f>
        <v>5720162</v>
      </c>
      <c r="L64" s="29">
        <v>2103291</v>
      </c>
      <c r="M64" s="29">
        <v>919121</v>
      </c>
      <c r="N64" s="29">
        <v>560814</v>
      </c>
      <c r="O64" s="29">
        <v>367923</v>
      </c>
      <c r="P64" s="29">
        <v>327344</v>
      </c>
      <c r="Q64" s="29">
        <v>1040483</v>
      </c>
      <c r="R64" s="29">
        <v>250820</v>
      </c>
      <c r="S64" s="29">
        <v>150366</v>
      </c>
      <c r="T64" s="30">
        <f t="shared" ref="T64" si="49">SUM(L64:S64)</f>
        <v>5720162</v>
      </c>
      <c r="U64" s="29">
        <f t="shared" si="7"/>
        <v>0</v>
      </c>
      <c r="V64" s="29">
        <f t="shared" si="8"/>
        <v>0</v>
      </c>
      <c r="W64" s="29">
        <f t="shared" si="9"/>
        <v>0</v>
      </c>
      <c r="X64" s="29">
        <f t="shared" si="10"/>
        <v>0</v>
      </c>
      <c r="Y64" s="29">
        <f t="shared" si="11"/>
        <v>0</v>
      </c>
      <c r="Z64" s="29">
        <f t="shared" si="12"/>
        <v>0</v>
      </c>
      <c r="AA64" s="29">
        <f t="shared" si="13"/>
        <v>0</v>
      </c>
      <c r="AB64" s="29">
        <f t="shared" si="14"/>
        <v>0</v>
      </c>
      <c r="AC64" s="30">
        <f t="shared" si="15"/>
        <v>0</v>
      </c>
    </row>
    <row r="65" spans="1:29" s="18" customFormat="1" ht="5.25" customHeight="1" x14ac:dyDescent="0.25">
      <c r="A65" s="44"/>
      <c r="B65" s="32"/>
      <c r="C65" s="33"/>
      <c r="D65" s="33"/>
      <c r="E65" s="33"/>
      <c r="F65" s="33"/>
      <c r="G65" s="33"/>
      <c r="H65" s="33"/>
      <c r="I65" s="33"/>
      <c r="J65" s="33"/>
      <c r="K65" s="30"/>
      <c r="L65" s="33"/>
      <c r="M65" s="33"/>
      <c r="N65" s="33"/>
      <c r="O65" s="33"/>
      <c r="P65" s="33"/>
      <c r="Q65" s="33"/>
      <c r="R65" s="33"/>
      <c r="S65" s="33"/>
      <c r="T65" s="30"/>
      <c r="U65" s="33">
        <f t="shared" si="7"/>
        <v>0</v>
      </c>
      <c r="V65" s="33">
        <f t="shared" si="8"/>
        <v>0</v>
      </c>
      <c r="W65" s="33">
        <f t="shared" si="9"/>
        <v>0</v>
      </c>
      <c r="X65" s="33">
        <f t="shared" si="10"/>
        <v>0</v>
      </c>
      <c r="Y65" s="33">
        <f t="shared" si="11"/>
        <v>0</v>
      </c>
      <c r="Z65" s="33">
        <f t="shared" si="12"/>
        <v>0</v>
      </c>
      <c r="AA65" s="33">
        <f t="shared" si="13"/>
        <v>0</v>
      </c>
      <c r="AB65" s="33">
        <f t="shared" si="14"/>
        <v>0</v>
      </c>
      <c r="AC65" s="30">
        <f t="shared" si="15"/>
        <v>0</v>
      </c>
    </row>
    <row r="66" spans="1:29" s="12" customFormat="1" ht="58.5" customHeight="1" x14ac:dyDescent="0.25">
      <c r="A66" s="27">
        <v>4080000</v>
      </c>
      <c r="B66" s="28" t="s">
        <v>55</v>
      </c>
      <c r="C66" s="29">
        <v>519248</v>
      </c>
      <c r="D66" s="29">
        <v>0</v>
      </c>
      <c r="E66" s="29">
        <v>636894</v>
      </c>
      <c r="F66" s="29">
        <v>11657740</v>
      </c>
      <c r="G66" s="29">
        <v>5234178</v>
      </c>
      <c r="H66" s="29">
        <v>13517479</v>
      </c>
      <c r="I66" s="29">
        <v>12521634</v>
      </c>
      <c r="J66" s="29">
        <v>3874977</v>
      </c>
      <c r="K66" s="30">
        <f t="shared" ref="K66" si="50">SUM(C66:J66)</f>
        <v>47962150</v>
      </c>
      <c r="L66" s="29">
        <v>519248</v>
      </c>
      <c r="M66" s="29">
        <v>0</v>
      </c>
      <c r="N66" s="29">
        <v>636894</v>
      </c>
      <c r="O66" s="29">
        <v>11657740</v>
      </c>
      <c r="P66" s="29">
        <v>5234178</v>
      </c>
      <c r="Q66" s="29">
        <v>13517479</v>
      </c>
      <c r="R66" s="29">
        <v>12521634</v>
      </c>
      <c r="S66" s="29">
        <v>3874977</v>
      </c>
      <c r="T66" s="30">
        <f t="shared" ref="T66" si="51">SUM(L66:S66)</f>
        <v>47962150</v>
      </c>
      <c r="U66" s="29">
        <f t="shared" si="7"/>
        <v>0</v>
      </c>
      <c r="V66" s="29">
        <f t="shared" si="8"/>
        <v>0</v>
      </c>
      <c r="W66" s="29">
        <f t="shared" si="9"/>
        <v>0</v>
      </c>
      <c r="X66" s="29">
        <f t="shared" si="10"/>
        <v>0</v>
      </c>
      <c r="Y66" s="29">
        <f t="shared" si="11"/>
        <v>0</v>
      </c>
      <c r="Z66" s="29">
        <f t="shared" si="12"/>
        <v>0</v>
      </c>
      <c r="AA66" s="29">
        <f t="shared" si="13"/>
        <v>0</v>
      </c>
      <c r="AB66" s="29">
        <f t="shared" si="14"/>
        <v>0</v>
      </c>
      <c r="AC66" s="30">
        <f t="shared" si="15"/>
        <v>0</v>
      </c>
    </row>
    <row r="67" spans="1:29" s="12" customFormat="1" ht="6" customHeight="1" x14ac:dyDescent="0.25">
      <c r="A67" s="43"/>
      <c r="B67" s="28"/>
      <c r="C67" s="29"/>
      <c r="D67" s="29"/>
      <c r="E67" s="29"/>
      <c r="F67" s="29"/>
      <c r="G67" s="29"/>
      <c r="H67" s="29"/>
      <c r="I67" s="29"/>
      <c r="J67" s="29"/>
      <c r="K67" s="30"/>
      <c r="L67" s="29"/>
      <c r="M67" s="29"/>
      <c r="N67" s="29"/>
      <c r="O67" s="29"/>
      <c r="P67" s="29"/>
      <c r="Q67" s="29"/>
      <c r="R67" s="29"/>
      <c r="S67" s="29"/>
      <c r="T67" s="30"/>
      <c r="U67" s="29">
        <f t="shared" si="7"/>
        <v>0</v>
      </c>
      <c r="V67" s="29">
        <f t="shared" si="8"/>
        <v>0</v>
      </c>
      <c r="W67" s="29">
        <f t="shared" si="9"/>
        <v>0</v>
      </c>
      <c r="X67" s="29">
        <f t="shared" si="10"/>
        <v>0</v>
      </c>
      <c r="Y67" s="29">
        <f t="shared" si="11"/>
        <v>0</v>
      </c>
      <c r="Z67" s="29">
        <f t="shared" si="12"/>
        <v>0</v>
      </c>
      <c r="AA67" s="29">
        <f t="shared" si="13"/>
        <v>0</v>
      </c>
      <c r="AB67" s="29">
        <f t="shared" si="14"/>
        <v>0</v>
      </c>
      <c r="AC67" s="30">
        <f t="shared" si="15"/>
        <v>0</v>
      </c>
    </row>
    <row r="68" spans="1:29" s="12" customFormat="1" ht="12.75" x14ac:dyDescent="0.25">
      <c r="A68" s="43">
        <v>4100000</v>
      </c>
      <c r="B68" s="28" t="s">
        <v>56</v>
      </c>
      <c r="C68" s="29">
        <f>202239581+14747726</f>
        <v>216987307</v>
      </c>
      <c r="D68" s="29">
        <v>2788753</v>
      </c>
      <c r="E68" s="29">
        <v>6785836</v>
      </c>
      <c r="F68" s="29">
        <v>5887622</v>
      </c>
      <c r="G68" s="29">
        <v>1648730</v>
      </c>
      <c r="H68" s="29">
        <v>2492040</v>
      </c>
      <c r="I68" s="29">
        <v>1439463</v>
      </c>
      <c r="J68" s="29">
        <v>873782</v>
      </c>
      <c r="K68" s="30">
        <f t="shared" ref="K68" si="52">SUM(C68:J68)</f>
        <v>238903533</v>
      </c>
      <c r="L68" s="29">
        <f>202239581+14747726</f>
        <v>216987307</v>
      </c>
      <c r="M68" s="29">
        <v>2788753</v>
      </c>
      <c r="N68" s="29">
        <v>6785836</v>
      </c>
      <c r="O68" s="29">
        <v>5887622</v>
      </c>
      <c r="P68" s="29">
        <v>1648730</v>
      </c>
      <c r="Q68" s="29">
        <v>2492040</v>
      </c>
      <c r="R68" s="29">
        <v>1439463</v>
      </c>
      <c r="S68" s="29">
        <v>873782</v>
      </c>
      <c r="T68" s="30">
        <f t="shared" ref="T68" si="53">SUM(L68:S68)</f>
        <v>238903533</v>
      </c>
      <c r="U68" s="29">
        <f t="shared" si="7"/>
        <v>0</v>
      </c>
      <c r="V68" s="29">
        <f t="shared" si="8"/>
        <v>0</v>
      </c>
      <c r="W68" s="29">
        <f t="shared" si="9"/>
        <v>0</v>
      </c>
      <c r="X68" s="29">
        <f t="shared" si="10"/>
        <v>0</v>
      </c>
      <c r="Y68" s="29">
        <f t="shared" si="11"/>
        <v>0</v>
      </c>
      <c r="Z68" s="29">
        <f t="shared" si="12"/>
        <v>0</v>
      </c>
      <c r="AA68" s="29">
        <f t="shared" si="13"/>
        <v>0</v>
      </c>
      <c r="AB68" s="29">
        <f t="shared" si="14"/>
        <v>0</v>
      </c>
      <c r="AC68" s="30">
        <f t="shared" si="15"/>
        <v>0</v>
      </c>
    </row>
    <row r="69" spans="1:29" s="12" customFormat="1" ht="4.5" customHeight="1" x14ac:dyDescent="0.25">
      <c r="A69" s="43"/>
      <c r="B69" s="28"/>
      <c r="C69" s="29"/>
      <c r="D69" s="29"/>
      <c r="E69" s="29"/>
      <c r="F69" s="29"/>
      <c r="G69" s="29"/>
      <c r="H69" s="29"/>
      <c r="I69" s="29"/>
      <c r="J69" s="29"/>
      <c r="K69" s="30"/>
      <c r="L69" s="29"/>
      <c r="M69" s="29"/>
      <c r="N69" s="29"/>
      <c r="O69" s="29"/>
      <c r="P69" s="29"/>
      <c r="Q69" s="29"/>
      <c r="R69" s="29"/>
      <c r="S69" s="29"/>
      <c r="T69" s="30"/>
      <c r="U69" s="29">
        <f t="shared" si="7"/>
        <v>0</v>
      </c>
      <c r="V69" s="29">
        <f t="shared" si="8"/>
        <v>0</v>
      </c>
      <c r="W69" s="29">
        <f t="shared" si="9"/>
        <v>0</v>
      </c>
      <c r="X69" s="29">
        <f t="shared" si="10"/>
        <v>0</v>
      </c>
      <c r="Y69" s="29">
        <f t="shared" si="11"/>
        <v>0</v>
      </c>
      <c r="Z69" s="29">
        <f t="shared" si="12"/>
        <v>0</v>
      </c>
      <c r="AA69" s="29">
        <f t="shared" si="13"/>
        <v>0</v>
      </c>
      <c r="AB69" s="29">
        <f t="shared" si="14"/>
        <v>0</v>
      </c>
      <c r="AC69" s="30">
        <f t="shared" si="15"/>
        <v>0</v>
      </c>
    </row>
    <row r="70" spans="1:29" s="12" customFormat="1" ht="12.75" x14ac:dyDescent="0.25">
      <c r="A70" s="43">
        <v>4110000</v>
      </c>
      <c r="B70" s="28" t="s">
        <v>57</v>
      </c>
      <c r="C70" s="29">
        <v>5026949</v>
      </c>
      <c r="D70" s="29"/>
      <c r="E70" s="29"/>
      <c r="F70" s="29"/>
      <c r="G70" s="29"/>
      <c r="H70" s="29"/>
      <c r="I70" s="29"/>
      <c r="J70" s="29"/>
      <c r="K70" s="30">
        <f t="shared" ref="K70" si="54">SUM(C70:J70)</f>
        <v>5026949</v>
      </c>
      <c r="L70" s="29">
        <v>5026949</v>
      </c>
      <c r="M70" s="29"/>
      <c r="N70" s="29"/>
      <c r="O70" s="29"/>
      <c r="P70" s="29"/>
      <c r="Q70" s="29"/>
      <c r="R70" s="29"/>
      <c r="S70" s="29"/>
      <c r="T70" s="30">
        <f t="shared" ref="T70" si="55">SUM(L70:S70)</f>
        <v>5026949</v>
      </c>
      <c r="U70" s="29">
        <f t="shared" si="7"/>
        <v>0</v>
      </c>
      <c r="V70" s="29">
        <f t="shared" si="8"/>
        <v>0</v>
      </c>
      <c r="W70" s="29">
        <f t="shared" si="9"/>
        <v>0</v>
      </c>
      <c r="X70" s="29">
        <f t="shared" si="10"/>
        <v>0</v>
      </c>
      <c r="Y70" s="29">
        <f t="shared" si="11"/>
        <v>0</v>
      </c>
      <c r="Z70" s="29">
        <f t="shared" si="12"/>
        <v>0</v>
      </c>
      <c r="AA70" s="29">
        <f t="shared" si="13"/>
        <v>0</v>
      </c>
      <c r="AB70" s="29">
        <f t="shared" si="14"/>
        <v>0</v>
      </c>
      <c r="AC70" s="30">
        <f t="shared" si="15"/>
        <v>0</v>
      </c>
    </row>
    <row r="71" spans="1:29" s="12" customFormat="1" ht="5.25" customHeight="1" x14ac:dyDescent="0.25">
      <c r="A71" s="43"/>
      <c r="B71" s="28"/>
      <c r="C71" s="29"/>
      <c r="D71" s="29"/>
      <c r="E71" s="29"/>
      <c r="F71" s="29"/>
      <c r="G71" s="29"/>
      <c r="H71" s="29"/>
      <c r="I71" s="29"/>
      <c r="J71" s="29"/>
      <c r="K71" s="30"/>
      <c r="L71" s="29"/>
      <c r="M71" s="29"/>
      <c r="N71" s="29"/>
      <c r="O71" s="29"/>
      <c r="P71" s="29"/>
      <c r="Q71" s="29"/>
      <c r="R71" s="29"/>
      <c r="S71" s="29"/>
      <c r="T71" s="30"/>
      <c r="U71" s="29">
        <f t="shared" si="7"/>
        <v>0</v>
      </c>
      <c r="V71" s="29">
        <f t="shared" si="8"/>
        <v>0</v>
      </c>
      <c r="W71" s="29">
        <f t="shared" si="9"/>
        <v>0</v>
      </c>
      <c r="X71" s="29">
        <f t="shared" si="10"/>
        <v>0</v>
      </c>
      <c r="Y71" s="29">
        <f t="shared" si="11"/>
        <v>0</v>
      </c>
      <c r="Z71" s="29">
        <f t="shared" si="12"/>
        <v>0</v>
      </c>
      <c r="AA71" s="29">
        <f t="shared" si="13"/>
        <v>0</v>
      </c>
      <c r="AB71" s="29">
        <f t="shared" si="14"/>
        <v>0</v>
      </c>
      <c r="AC71" s="30">
        <f t="shared" si="15"/>
        <v>0</v>
      </c>
    </row>
    <row r="72" spans="1:29" s="12" customFormat="1" ht="12.75" x14ac:dyDescent="0.25">
      <c r="A72" s="43">
        <v>4120000</v>
      </c>
      <c r="B72" s="28" t="s">
        <v>58</v>
      </c>
      <c r="C72" s="29">
        <v>12000000</v>
      </c>
      <c r="D72" s="29"/>
      <c r="E72" s="29"/>
      <c r="F72" s="29"/>
      <c r="G72" s="29"/>
      <c r="H72" s="29"/>
      <c r="I72" s="29"/>
      <c r="J72" s="29"/>
      <c r="K72" s="30">
        <f t="shared" ref="K72" si="56">SUM(C72:J72)</f>
        <v>12000000</v>
      </c>
      <c r="L72" s="29">
        <v>12000000</v>
      </c>
      <c r="M72" s="29"/>
      <c r="N72" s="29"/>
      <c r="O72" s="29"/>
      <c r="P72" s="29"/>
      <c r="Q72" s="29"/>
      <c r="R72" s="29"/>
      <c r="S72" s="29"/>
      <c r="T72" s="30">
        <f t="shared" ref="T72" si="57">SUM(L72:S72)</f>
        <v>12000000</v>
      </c>
      <c r="U72" s="29">
        <f t="shared" si="7"/>
        <v>0</v>
      </c>
      <c r="V72" s="29">
        <f t="shared" si="8"/>
        <v>0</v>
      </c>
      <c r="W72" s="29">
        <f t="shared" si="9"/>
        <v>0</v>
      </c>
      <c r="X72" s="29">
        <f t="shared" si="10"/>
        <v>0</v>
      </c>
      <c r="Y72" s="29">
        <f t="shared" si="11"/>
        <v>0</v>
      </c>
      <c r="Z72" s="29">
        <f t="shared" si="12"/>
        <v>0</v>
      </c>
      <c r="AA72" s="29">
        <f t="shared" si="13"/>
        <v>0</v>
      </c>
      <c r="AB72" s="29">
        <f t="shared" si="14"/>
        <v>0</v>
      </c>
      <c r="AC72" s="30">
        <f t="shared" si="15"/>
        <v>0</v>
      </c>
    </row>
    <row r="73" spans="1:29" s="12" customFormat="1" ht="3.75" customHeight="1" x14ac:dyDescent="0.25">
      <c r="A73" s="43"/>
      <c r="B73" s="28"/>
      <c r="C73" s="29"/>
      <c r="D73" s="29"/>
      <c r="E73" s="29"/>
      <c r="F73" s="29"/>
      <c r="G73" s="29"/>
      <c r="H73" s="29"/>
      <c r="I73" s="29"/>
      <c r="J73" s="29"/>
      <c r="K73" s="30"/>
      <c r="L73" s="29"/>
      <c r="M73" s="29"/>
      <c r="N73" s="29"/>
      <c r="O73" s="29"/>
      <c r="P73" s="29"/>
      <c r="Q73" s="29"/>
      <c r="R73" s="29"/>
      <c r="S73" s="29"/>
      <c r="T73" s="30"/>
      <c r="U73" s="29">
        <f t="shared" si="7"/>
        <v>0</v>
      </c>
      <c r="V73" s="29">
        <f t="shared" si="8"/>
        <v>0</v>
      </c>
      <c r="W73" s="29">
        <f t="shared" si="9"/>
        <v>0</v>
      </c>
      <c r="X73" s="29">
        <f t="shared" si="10"/>
        <v>0</v>
      </c>
      <c r="Y73" s="29">
        <f t="shared" si="11"/>
        <v>0</v>
      </c>
      <c r="Z73" s="29">
        <f t="shared" si="12"/>
        <v>0</v>
      </c>
      <c r="AA73" s="29">
        <f t="shared" si="13"/>
        <v>0</v>
      </c>
      <c r="AB73" s="29">
        <f t="shared" si="14"/>
        <v>0</v>
      </c>
      <c r="AC73" s="30">
        <f t="shared" si="15"/>
        <v>0</v>
      </c>
    </row>
    <row r="74" spans="1:29" s="12" customFormat="1" ht="12.75" x14ac:dyDescent="0.25">
      <c r="A74" s="43">
        <v>4130000</v>
      </c>
      <c r="B74" s="50" t="s">
        <v>64</v>
      </c>
      <c r="C74" s="29">
        <v>20500000</v>
      </c>
      <c r="D74" s="51"/>
      <c r="E74" s="51"/>
      <c r="F74" s="51"/>
      <c r="G74" s="51"/>
      <c r="H74" s="51"/>
      <c r="I74" s="51"/>
      <c r="J74" s="51"/>
      <c r="K74" s="30">
        <f t="shared" ref="K74" si="58">SUM(C74:J74)</f>
        <v>20500000</v>
      </c>
      <c r="L74" s="29">
        <v>20500000</v>
      </c>
      <c r="M74" s="51"/>
      <c r="N74" s="51"/>
      <c r="O74" s="51"/>
      <c r="P74" s="51"/>
      <c r="Q74" s="51"/>
      <c r="R74" s="51"/>
      <c r="S74" s="51"/>
      <c r="T74" s="30">
        <f t="shared" ref="T74" si="59">SUM(L74:S74)</f>
        <v>20500000</v>
      </c>
      <c r="U74" s="29">
        <f t="shared" ref="U74:U79" si="60">L74-C74</f>
        <v>0</v>
      </c>
      <c r="V74" s="51">
        <f t="shared" ref="V74:V79" si="61">M74-D74</f>
        <v>0</v>
      </c>
      <c r="W74" s="51">
        <f t="shared" ref="W74:W79" si="62">N74-E74</f>
        <v>0</v>
      </c>
      <c r="X74" s="51">
        <f t="shared" ref="X74:X79" si="63">O74-F74</f>
        <v>0</v>
      </c>
      <c r="Y74" s="51">
        <f t="shared" ref="Y74:Y79" si="64">P74-G74</f>
        <v>0</v>
      </c>
      <c r="Z74" s="51">
        <f t="shared" ref="Z74:Z79" si="65">Q74-H74</f>
        <v>0</v>
      </c>
      <c r="AA74" s="51">
        <f t="shared" ref="AA74:AA79" si="66">R74-I74</f>
        <v>0</v>
      </c>
      <c r="AB74" s="51">
        <f t="shared" ref="AB74:AB79" si="67">S74-J74</f>
        <v>0</v>
      </c>
      <c r="AC74" s="30">
        <f t="shared" ref="AC74:AC78" si="68">T74-K74</f>
        <v>0</v>
      </c>
    </row>
    <row r="75" spans="1:29" s="12" customFormat="1" ht="5.25" customHeight="1" x14ac:dyDescent="0.25">
      <c r="A75" s="45"/>
      <c r="B75" s="52"/>
      <c r="C75" s="47"/>
      <c r="D75" s="53"/>
      <c r="E75" s="53"/>
      <c r="F75" s="53"/>
      <c r="G75" s="53"/>
      <c r="H75" s="53"/>
      <c r="I75" s="53"/>
      <c r="J75" s="53"/>
      <c r="K75" s="40"/>
      <c r="L75" s="47"/>
      <c r="M75" s="53"/>
      <c r="N75" s="53"/>
      <c r="O75" s="53"/>
      <c r="P75" s="53"/>
      <c r="Q75" s="53"/>
      <c r="R75" s="53"/>
      <c r="S75" s="53"/>
      <c r="T75" s="40"/>
      <c r="U75" s="47">
        <f t="shared" si="60"/>
        <v>0</v>
      </c>
      <c r="V75" s="53">
        <f t="shared" si="61"/>
        <v>0</v>
      </c>
      <c r="W75" s="53">
        <f t="shared" si="62"/>
        <v>0</v>
      </c>
      <c r="X75" s="53">
        <f t="shared" si="63"/>
        <v>0</v>
      </c>
      <c r="Y75" s="53">
        <f t="shared" si="64"/>
        <v>0</v>
      </c>
      <c r="Z75" s="53">
        <f t="shared" si="65"/>
        <v>0</v>
      </c>
      <c r="AA75" s="53">
        <f t="shared" si="66"/>
        <v>0</v>
      </c>
      <c r="AB75" s="53">
        <f t="shared" si="67"/>
        <v>0</v>
      </c>
      <c r="AC75" s="40">
        <f t="shared" si="68"/>
        <v>0</v>
      </c>
    </row>
    <row r="76" spans="1:29" s="12" customFormat="1" ht="12.75" x14ac:dyDescent="0.25">
      <c r="A76" s="43">
        <v>4140000</v>
      </c>
      <c r="B76" s="50" t="s">
        <v>65</v>
      </c>
      <c r="C76" s="29">
        <v>32352240</v>
      </c>
      <c r="D76" s="51"/>
      <c r="E76" s="51"/>
      <c r="F76" s="51"/>
      <c r="G76" s="51"/>
      <c r="H76" s="51"/>
      <c r="I76" s="51"/>
      <c r="J76" s="51"/>
      <c r="K76" s="30">
        <f t="shared" ref="K76" si="69">SUM(C76:J76)</f>
        <v>32352240</v>
      </c>
      <c r="L76" s="29">
        <v>32352240</v>
      </c>
      <c r="M76" s="51"/>
      <c r="N76" s="51"/>
      <c r="O76" s="51"/>
      <c r="P76" s="51"/>
      <c r="Q76" s="51"/>
      <c r="R76" s="51"/>
      <c r="S76" s="51"/>
      <c r="T76" s="30">
        <f t="shared" ref="T76" si="70">SUM(L76:S76)</f>
        <v>32352240</v>
      </c>
      <c r="U76" s="29">
        <f t="shared" si="60"/>
        <v>0</v>
      </c>
      <c r="V76" s="51">
        <f t="shared" si="61"/>
        <v>0</v>
      </c>
      <c r="W76" s="51">
        <f t="shared" si="62"/>
        <v>0</v>
      </c>
      <c r="X76" s="51">
        <f t="shared" si="63"/>
        <v>0</v>
      </c>
      <c r="Y76" s="51">
        <f t="shared" si="64"/>
        <v>0</v>
      </c>
      <c r="Z76" s="51">
        <f t="shared" si="65"/>
        <v>0</v>
      </c>
      <c r="AA76" s="51">
        <f t="shared" si="66"/>
        <v>0</v>
      </c>
      <c r="AB76" s="51">
        <f t="shared" si="67"/>
        <v>0</v>
      </c>
      <c r="AC76" s="30">
        <f t="shared" si="68"/>
        <v>0</v>
      </c>
    </row>
    <row r="77" spans="1:29" s="12" customFormat="1" ht="4.5" customHeight="1" thickBot="1" x14ac:dyDescent="0.3">
      <c r="A77" s="45"/>
      <c r="B77" s="46"/>
      <c r="C77" s="47"/>
      <c r="D77" s="53"/>
      <c r="E77" s="53"/>
      <c r="F77" s="53"/>
      <c r="G77" s="53"/>
      <c r="H77" s="53"/>
      <c r="I77" s="53"/>
      <c r="J77" s="53"/>
      <c r="K77" s="40"/>
      <c r="L77" s="47"/>
      <c r="M77" s="53"/>
      <c r="N77" s="53"/>
      <c r="O77" s="53"/>
      <c r="P77" s="53"/>
      <c r="Q77" s="53"/>
      <c r="R77" s="53"/>
      <c r="S77" s="53"/>
      <c r="T77" s="40"/>
      <c r="U77" s="47">
        <f t="shared" si="60"/>
        <v>0</v>
      </c>
      <c r="V77" s="53">
        <f t="shared" si="61"/>
        <v>0</v>
      </c>
      <c r="W77" s="53">
        <f t="shared" si="62"/>
        <v>0</v>
      </c>
      <c r="X77" s="53">
        <f t="shared" si="63"/>
        <v>0</v>
      </c>
      <c r="Y77" s="53">
        <f t="shared" si="64"/>
        <v>0</v>
      </c>
      <c r="Z77" s="53">
        <f t="shared" si="65"/>
        <v>0</v>
      </c>
      <c r="AA77" s="53">
        <f t="shared" si="66"/>
        <v>0</v>
      </c>
      <c r="AB77" s="53">
        <f t="shared" si="67"/>
        <v>0</v>
      </c>
      <c r="AC77" s="40">
        <f t="shared" si="68"/>
        <v>0</v>
      </c>
    </row>
    <row r="78" spans="1:29" s="12" customFormat="1" ht="26.25" thickBot="1" x14ac:dyDescent="0.3">
      <c r="A78" s="48">
        <v>5000000</v>
      </c>
      <c r="B78" s="54" t="s">
        <v>59</v>
      </c>
      <c r="C78" s="21">
        <v>153697588</v>
      </c>
      <c r="D78" s="21">
        <v>6327189</v>
      </c>
      <c r="E78" s="21">
        <v>40230445</v>
      </c>
      <c r="F78" s="21">
        <v>19971166</v>
      </c>
      <c r="G78" s="21">
        <v>9494134</v>
      </c>
      <c r="H78" s="21">
        <v>6621496</v>
      </c>
      <c r="I78" s="21">
        <v>4936142</v>
      </c>
      <c r="J78" s="21">
        <v>2974802</v>
      </c>
      <c r="K78" s="22">
        <f t="shared" ref="K78" si="71">SUM(C78:J78)</f>
        <v>244252962</v>
      </c>
      <c r="L78" s="21">
        <v>153697588</v>
      </c>
      <c r="M78" s="21">
        <v>6327189</v>
      </c>
      <c r="N78" s="21">
        <v>40230445</v>
      </c>
      <c r="O78" s="21">
        <v>19971166</v>
      </c>
      <c r="P78" s="21">
        <v>9494134</v>
      </c>
      <c r="Q78" s="21">
        <v>6621496</v>
      </c>
      <c r="R78" s="21">
        <v>4936142</v>
      </c>
      <c r="S78" s="21">
        <v>2974802</v>
      </c>
      <c r="T78" s="22">
        <f t="shared" ref="T78" si="72">SUM(L78:S78)</f>
        <v>244252962</v>
      </c>
      <c r="U78" s="21">
        <f t="shared" si="60"/>
        <v>0</v>
      </c>
      <c r="V78" s="21">
        <f t="shared" si="61"/>
        <v>0</v>
      </c>
      <c r="W78" s="21">
        <f t="shared" si="62"/>
        <v>0</v>
      </c>
      <c r="X78" s="21">
        <f t="shared" si="63"/>
        <v>0</v>
      </c>
      <c r="Y78" s="21">
        <f t="shared" si="64"/>
        <v>0</v>
      </c>
      <c r="Z78" s="21">
        <f t="shared" si="65"/>
        <v>0</v>
      </c>
      <c r="AA78" s="21">
        <f t="shared" si="66"/>
        <v>0</v>
      </c>
      <c r="AB78" s="21">
        <f t="shared" si="67"/>
        <v>0</v>
      </c>
      <c r="AC78" s="22">
        <f t="shared" si="68"/>
        <v>0</v>
      </c>
    </row>
    <row r="79" spans="1:29" s="12" customFormat="1" ht="13.5" thickBot="1" x14ac:dyDescent="0.3">
      <c r="A79" s="55"/>
      <c r="B79" s="56" t="s">
        <v>60</v>
      </c>
      <c r="C79" s="57">
        <f t="shared" ref="C79:J79" si="73">SUM(C9+C42+C60+C78)</f>
        <v>1416269591</v>
      </c>
      <c r="D79" s="57">
        <f t="shared" si="73"/>
        <v>194361488</v>
      </c>
      <c r="E79" s="57">
        <f t="shared" si="73"/>
        <v>112439518</v>
      </c>
      <c r="F79" s="57">
        <f t="shared" si="73"/>
        <v>84145669.995000005</v>
      </c>
      <c r="G79" s="57">
        <f t="shared" si="73"/>
        <v>38358261</v>
      </c>
      <c r="H79" s="57">
        <f t="shared" si="73"/>
        <v>41165554</v>
      </c>
      <c r="I79" s="57">
        <f t="shared" si="73"/>
        <v>30861601</v>
      </c>
      <c r="J79" s="57">
        <f t="shared" si="73"/>
        <v>13300149</v>
      </c>
      <c r="K79" s="58">
        <f>SUM(C79:J79)</f>
        <v>1930901831.9949999</v>
      </c>
      <c r="L79" s="57">
        <f t="shared" ref="L79:S79" si="74">SUM(L9+L42+L60+L78)</f>
        <v>1418518088</v>
      </c>
      <c r="M79" s="57">
        <f t="shared" si="74"/>
        <v>194901093</v>
      </c>
      <c r="N79" s="57">
        <f t="shared" si="74"/>
        <v>112439518</v>
      </c>
      <c r="O79" s="57">
        <f t="shared" si="74"/>
        <v>84145669.995000005</v>
      </c>
      <c r="P79" s="57">
        <f t="shared" si="74"/>
        <v>38358261</v>
      </c>
      <c r="Q79" s="57">
        <f t="shared" si="74"/>
        <v>41165554</v>
      </c>
      <c r="R79" s="57">
        <f t="shared" si="74"/>
        <v>30861601</v>
      </c>
      <c r="S79" s="57">
        <f t="shared" si="74"/>
        <v>13300149</v>
      </c>
      <c r="T79" s="58">
        <f>SUM(L79:S79)</f>
        <v>1933689933.9949999</v>
      </c>
      <c r="U79" s="57">
        <f t="shared" si="60"/>
        <v>2248497</v>
      </c>
      <c r="V79" s="57">
        <f t="shared" si="61"/>
        <v>539605</v>
      </c>
      <c r="W79" s="57">
        <f t="shared" si="62"/>
        <v>0</v>
      </c>
      <c r="X79" s="57">
        <f t="shared" si="63"/>
        <v>0</v>
      </c>
      <c r="Y79" s="57">
        <f t="shared" si="64"/>
        <v>0</v>
      </c>
      <c r="Z79" s="57">
        <f t="shared" si="65"/>
        <v>0</v>
      </c>
      <c r="AA79" s="57">
        <f t="shared" si="66"/>
        <v>0</v>
      </c>
      <c r="AB79" s="57">
        <f t="shared" si="67"/>
        <v>0</v>
      </c>
      <c r="AC79" s="58">
        <f>T79-K79</f>
        <v>2788102</v>
      </c>
    </row>
    <row r="81" spans="1:10" x14ac:dyDescent="0.25">
      <c r="A81" s="2"/>
      <c r="B81" s="7"/>
      <c r="C81" s="6"/>
      <c r="D81" s="6"/>
      <c r="E81" s="6"/>
      <c r="F81" s="6"/>
      <c r="G81" s="6"/>
      <c r="H81" s="6"/>
      <c r="I81" s="6"/>
      <c r="J81" s="6"/>
    </row>
    <row r="82" spans="1:10" x14ac:dyDescent="0.25">
      <c r="B82" s="7"/>
      <c r="C82" s="6"/>
      <c r="D82" s="6"/>
      <c r="E82" s="6"/>
      <c r="F82" s="6"/>
      <c r="G82" s="6"/>
      <c r="H82" s="6"/>
      <c r="I82" s="6"/>
      <c r="J82" s="6"/>
    </row>
    <row r="83" spans="1:10" x14ac:dyDescent="0.25">
      <c r="B83" s="7"/>
      <c r="C83" s="6"/>
      <c r="D83" s="6"/>
      <c r="E83" s="6"/>
      <c r="F83" s="6"/>
      <c r="G83" s="6"/>
      <c r="H83" s="6"/>
      <c r="I83" s="6"/>
      <c r="J83" s="6"/>
    </row>
  </sheetData>
  <mergeCells count="8">
    <mergeCell ref="A7:B7"/>
    <mergeCell ref="L7:T7"/>
    <mergeCell ref="U7:AC7"/>
    <mergeCell ref="I1:K1"/>
    <mergeCell ref="H2:K2"/>
    <mergeCell ref="I3:K3"/>
    <mergeCell ref="C7:K7"/>
    <mergeCell ref="C5:K5"/>
  </mergeCells>
  <pageMargins left="0.39370078740157483" right="0.39370078740157483" top="1.1811023622047245" bottom="0.39370078740157483" header="0" footer="0"/>
  <pageSetup paperSize="9" scale="67" firstPageNumber="152" fitToHeight="3" orientation="landscape" useFirstPageNumber="1" verticalDpi="0" r:id="rId1"/>
  <headerFooter alignWithMargins="0">
    <oddHeader>&amp;C&amp;P</oddHeader>
  </headerFooter>
  <rowBreaks count="2" manualBreakCount="2">
    <brk id="33" max="28" man="1"/>
    <brk id="79" max="16383" man="1"/>
  </rowBreaks>
  <colBreaks count="2" manualBreakCount="2">
    <brk id="11" max="78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2021-05-25T06:16:41Z</dcterms:modified>
</cp:coreProperties>
</file>