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115" yWindow="-105" windowWidth="9270" windowHeight="9360"/>
  </bookViews>
  <sheets>
    <sheet name="Лист1" sheetId="1" r:id="rId1"/>
  </sheets>
  <definedNames>
    <definedName name="_xlnm.Print_Titles" localSheetId="0">Лист1!$13:$13</definedName>
    <definedName name="_xlnm.Print_Area" localSheetId="0">Лист1!$A$1:$C$384</definedName>
  </definedNames>
  <calcPr calcId="114210" fullCalcOnLoad="1"/>
</workbook>
</file>

<file path=xl/calcChain.xml><?xml version="1.0" encoding="utf-8"?>
<calcChain xmlns="http://schemas.openxmlformats.org/spreadsheetml/2006/main">
  <c r="C352" i="1"/>
  <c r="C357"/>
  <c r="C358"/>
  <c r="C61"/>
  <c r="C75"/>
  <c r="C342"/>
  <c r="C345"/>
  <c r="C336"/>
  <c r="C346"/>
  <c r="C99"/>
  <c r="C94"/>
  <c r="C95"/>
  <c r="C96"/>
  <c r="C35"/>
  <c r="C245"/>
  <c r="C243"/>
  <c r="C240"/>
  <c r="C194"/>
  <c r="C297"/>
  <c r="C220"/>
  <c r="C120"/>
  <c r="C208"/>
  <c r="C253"/>
  <c r="C267"/>
  <c r="C102"/>
  <c r="C106"/>
  <c r="C201"/>
  <c r="C217"/>
  <c r="C187"/>
  <c r="C114"/>
  <c r="C174"/>
  <c r="C311"/>
  <c r="C320"/>
  <c r="C308"/>
  <c r="C183"/>
  <c r="C44"/>
  <c r="C127"/>
  <c r="C84"/>
  <c r="C18"/>
  <c r="C21"/>
  <c r="C22"/>
  <c r="C269"/>
  <c r="C116"/>
  <c r="C121"/>
  <c r="C261"/>
  <c r="C105"/>
  <c r="C41"/>
  <c r="C109"/>
  <c r="C273"/>
  <c r="C379"/>
  <c r="C380"/>
  <c r="C374"/>
  <c r="C375"/>
  <c r="C363"/>
  <c r="C317"/>
  <c r="C305"/>
  <c r="C302"/>
  <c r="C293"/>
  <c r="C290"/>
  <c r="C287"/>
  <c r="C312"/>
  <c r="C278"/>
  <c r="C254"/>
  <c r="C249"/>
  <c r="C239"/>
  <c r="C246"/>
  <c r="C237"/>
  <c r="C234"/>
  <c r="C230"/>
  <c r="C226"/>
  <c r="A205"/>
  <c r="A206"/>
  <c r="A200"/>
  <c r="A201"/>
  <c r="A202"/>
  <c r="A195"/>
  <c r="A196"/>
  <c r="A197"/>
  <c r="A198"/>
  <c r="C180"/>
  <c r="C164"/>
  <c r="C160"/>
  <c r="C150"/>
  <c r="C147"/>
  <c r="C144"/>
  <c r="C141"/>
  <c r="C138"/>
  <c r="C131"/>
  <c r="C124"/>
  <c r="C86"/>
  <c r="C85"/>
  <c r="C81"/>
  <c r="C77"/>
  <c r="C56"/>
  <c r="C54"/>
  <c r="C48"/>
  <c r="C49"/>
  <c r="C50"/>
  <c r="C38"/>
  <c r="C29"/>
  <c r="C26"/>
  <c r="C45"/>
  <c r="C57"/>
  <c r="C58"/>
  <c r="C78"/>
  <c r="C279"/>
  <c r="C321"/>
  <c r="C381"/>
  <c r="C90"/>
  <c r="C132"/>
  <c r="C188"/>
  <c r="C274"/>
  <c r="C322"/>
  <c r="C151"/>
  <c r="C175"/>
  <c r="C189"/>
  <c r="C324"/>
  <c r="C384"/>
</calcChain>
</file>

<file path=xl/sharedStrings.xml><?xml version="1.0" encoding="utf-8"?>
<sst xmlns="http://schemas.openxmlformats.org/spreadsheetml/2006/main" count="371" uniqueCount="268">
  <si>
    <t>Капитальный ремонт административного здания Государственной службы судебных исполнителей Министерства юстиции Приднестровской Молдавской Республики, адрес: г. Тирасполь, ул. 25 Октября, 136</t>
  </si>
  <si>
    <t>Капитальный ремонт  охранных сооружений по объектам ГСИН Министерства юстиции Приднестровской Молдавской Республики (замена оконных блоков)</t>
  </si>
  <si>
    <t>Приобретение колючей проволоки, сетки, линолеума для ремонта охранных сооружений и прочих расходных материалов по объектам ГСИН Министерства юстиции Приднестровской Молдавской Республики</t>
  </si>
  <si>
    <t>Создание  парка имени  Александра Невского на территории исторического военно-мемориального комплекса "Бендерская крепость" и реконструкция исторического военно-мемориального  комплекса "Бендерская крепость" ГУП "ИВМК "Бендерская крепость" (новое строительство), в том числе проектные работы</t>
  </si>
  <si>
    <t>Реконструкция совмещенной рулонной кровли 5-этажного учебного корпуса ГОУ ВПО "Приднестровский государственный институт искусств", расположенного по адресу:                                                                            г. Тирасполь, ул. Свердлова,19 (литера А2)</t>
  </si>
  <si>
    <t xml:space="preserve">Строительство водопроводных сетей из п/э труб Д 110-50 мм протяженностью 2 000  м,                                                                                 с. Ержово, г. Рыбница, ул. Школьная, ул. Котовского, ул. Ленина, ул. Нагорная </t>
  </si>
  <si>
    <t xml:space="preserve">Капитальный ремонт инженерных сетей поликлиники № 2 ГУ "Бендерский центр амбулаторно-поликлинической помощи", адрес: г. Бендеры, ул. Калинина, 62, в том числе проектные работы и благоустройство территории </t>
  </si>
  <si>
    <t>Устройство покрытия строевого плаца на территории ГОУ "РКК им. светлейшего князя                                                                               Г. А. Потемкина-Таврического" МВД ПМР</t>
  </si>
  <si>
    <t>Капитальный ремонт Специализированной детско-юношеской спортивной школы Олимпийского резерва гребли г. Дубоссары</t>
  </si>
  <si>
    <t>Капитальный ремонт здания Тираспольского городского суда, расположенного по адресу:                                                                            г. Тирасполь,  ул. Ленина, 26</t>
  </si>
  <si>
    <t>Капитальный ремонт здания Бендерского городского суда, расположенного по адресу:                                                                                          г. Бендеры, ул. Пушкина, 50, в том числе проектные работы</t>
  </si>
  <si>
    <t>Капитальный ремонт здания Арбитражного суда, расположенного по адресу: г. Тирасполь, ул. Ленина, 1/2</t>
  </si>
  <si>
    <t>Приобретение оборудования для оснащения пищевого блока в Дубоссарской русской средней общеобразовательной школе № 4</t>
  </si>
  <si>
    <t>Реконструкция здания пищеблока ГУ "Республиканская туберкулезная больница", адрес:                                                                               г. Бендеры, ул. Б. Восстания, 148,  в том числе проектные работы</t>
  </si>
  <si>
    <r>
      <t xml:space="preserve">Реконструкция   здания,  лит. 3Б, на территории ГУ "Григориопольская центральная районная больница" под размещение педиатрического отделения на первом этаже по                                                                            ул. Урицкого, 73а,  г. Григориополь, в том числе проектные работы </t>
    </r>
    <r>
      <rPr>
        <b/>
        <i/>
        <sz val="12"/>
        <rFont val="Times New Roman"/>
        <family val="1"/>
        <charset val="204"/>
      </rPr>
      <t>(кредиторская задолженность за 2018 год)</t>
    </r>
  </si>
  <si>
    <t>Создание Центрального Екатерининского парка по ул. 25 Октября (от ул. Шевченко до                                                                                                        пер. Бочковского), в том числе проектные работы</t>
  </si>
  <si>
    <t>Создание сквера "Солнечный", г. Тирасполь, ул. Милева,  в том числе проектные работы</t>
  </si>
  <si>
    <t>Завершение работ по реконструкции помещения в здании, расположенном по адресу:                                                                                  г. Бендеры,  ул. Первомайская,49, с целью создания центра спортивной подготовки для людей с ограниченными физическими возможностями, в том числе проектные работы</t>
  </si>
  <si>
    <t>Завершение строительства учебного блока для отделения хореографии в детской школе  искусств, п. Первомайск</t>
  </si>
  <si>
    <t>Аркада-реконструкция центральной части г. Слободзеи, в том числе обустройство пешеходной зоны по ул. Фрунзе с примыканием к мемориалу Славы в г. Слободзее</t>
  </si>
  <si>
    <t xml:space="preserve">Благоустройство прилегающей территории к Дому культуры по ул. 50 лет Октября в                                                                                    г. Слободзее </t>
  </si>
  <si>
    <t>Устройство фонтана  в парке по ул. Свердлова (р-н автостанции)</t>
  </si>
  <si>
    <t>Строительство спортивного комплекса в г.Дубоссары, в том числе проектные работы</t>
  </si>
  <si>
    <t>Устройство  покрытия входа в Летнюю эстраду центрального парка г. Григориополя</t>
  </si>
  <si>
    <t>Строительство спортивного зала стадиона "Октомбрие", г. Каменка, пер. Кирова, 2, в том числе проектные работы</t>
  </si>
  <si>
    <t>Восстановление парка им. Витгенштейна в г. Каменке, в том числе проектные работы</t>
  </si>
  <si>
    <t>Строительство здания стационарно-туберкулезного корпуса на 160 мест на территории мужского участка ЛТП управления медицинской помощи и социальной реабилитации Государственной службы исполнения наказаний Министерства юстиции ПМР  по адресу: Григориопольский район, пос. Глиное, ул. Микояна, 61,  в том числе проектные работы</t>
  </si>
  <si>
    <t>Реконструкция  котельной с заменой котлов, адрес: г. Тирасполь, ул . Ленина,1/2</t>
  </si>
  <si>
    <t xml:space="preserve">Строительство навесов и смотровой ямы для служебного автотранспорта, адресу:                                                       г. Тирасполь, пер. 8 Марта, д.3, подпорной стены между территориями государственной администрации г. Тирасполя и г. Днестровска и Следственным комитетом ПМР </t>
  </si>
  <si>
    <t>Реконструкция   автономной газовой котельной центрального органа уголовно-исполнительной системы, г.Тирасполь, ул. Мира, 50, корп. 3074</t>
  </si>
  <si>
    <t>Реконструкция   автономной газовой котельной  Учреждения исполнения наказаний № 2,  г.Тирасполь,  ул. Гребеницкий проезд, 18, в том числе проектные работы</t>
  </si>
  <si>
    <t>Реконструкция   автономной газовой котельной женского участка ЛТП ЦМПиСР ГСИН МЮ ПМР, Слободзейский район, с. Карагаш,  ул. Ленина, 56а, в том числе проектные работы</t>
  </si>
  <si>
    <t>Реконструкция   автономной газовой котельной  Учреждения исполнения наказаний №1, здание банно-прачечного комбината, Григориопольский район, с. Глиное,  ул. Микояна, 60, в том числе проектные работы</t>
  </si>
  <si>
    <t>Поставка и монтаж оборудования очистного сооружения хозяйственно-бытовых сточных вод в п. Маяк Григориопольского района</t>
  </si>
  <si>
    <t>Приобретение материалов для строительства хранилища техники в военном городке № 17,                                                                            г. Бендеры</t>
  </si>
  <si>
    <t>Приобретение материалов для строительства ПТОРа в военном городке № 17,                                                            г. Бендеры</t>
  </si>
  <si>
    <r>
      <t>Приобретение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инструментов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для производственной мастерской по изготовлению протезно-ортопедических изделий ГУ "Республиканский центр по протезированию и ортопедии",                                                                                                                     г. Тирасполь, ул. Ленина, 22</t>
    </r>
  </si>
  <si>
    <t>Капитальный ремонт поликлиники № 5  ГУ "Тираспольский клинический центр амбулаторно-поликлинической помощи", адрес: г. Тирасполь, ул. Шевченко, 81/10, в том числе проектные работы</t>
  </si>
  <si>
    <t>Капитальный ремонт филиала поликлиники № 6 ГУ "Тираспольский клинический центр амбулаторно-поликлинической помощи", адрес: г. Тирасполь, ул. Федько, 18,  в том числе проектные работы</t>
  </si>
  <si>
    <t>Капитальный ремонт кровли здания СВА с.Суклея ГУ "Тираспольский клинический центр амбулаторно-поликлинической помощи", адрес: с. Суклея, ул. Гагарина, 69, в том числе проектные работы</t>
  </si>
  <si>
    <t>Капитальный ремонт кровли лечебного корпуса ГУ "Бендерская центральная городская больница", адрес: г. Бендеры, ул. Б. Восстания, 146,  в том числе проектные работы</t>
  </si>
  <si>
    <t>Капитальный ремонт приемного отделения ГУ "Бендерская центральная городская больница", адрес: г. Бендеры, ул. Б. Восстания, 146 , в том числе проектные работы</t>
  </si>
  <si>
    <t>Капитальный ремонт педиатрического стационара ГУ "Бендерский центр матери и ребенка", адрес; г. Бендеры,  ул. Протягайловская, 6, в том числе проектные работы</t>
  </si>
  <si>
    <t>Капитальный ремонт прачечной ГУ "Республиканская туберкулезная больница", адрес: г. Бендеры, ул. Б. Восстания, 148, в том числе проектные работы</t>
  </si>
  <si>
    <t>Капитальный ремонт кровли административного здания ГУ "Республиканский центр матери и ребенка", адрес: г. Тирасполь, пер. Днестровский, 3, в том числе проектные работы</t>
  </si>
  <si>
    <t>Капитальный ремонт кровли, отмостки СВА с. Незавертайловка, адрес: ул. Жукова, 32, в том числе проектные работы</t>
  </si>
  <si>
    <t>Капитальный ремонт кровли СВА п. Красное, адрес: ул. Рабочая, 2а, в том числе проектные работы</t>
  </si>
  <si>
    <t>Капитальный ремонт  СВА, адрес: с. Карагаш, ул. Фрунзе, 129а</t>
  </si>
  <si>
    <t>Капитальный ремонт инженерных сетей ГУ"Слободзейская центральная районная больница", адрес:  г. Слободзея,  пер. Больничный,1, в том числе проектные работы</t>
  </si>
  <si>
    <t>Капитальный ремонт поликлиники ГУ "Дубоссарская центральная районная больница", адрес: г. Дубоссары, ул. Моргулец, 3а, в том числе проектные работы</t>
  </si>
  <si>
    <t>Капитальный ремонт здания ГУ "Дубоссарская центральная районная больница" (замена оконных блоков), адрес: г. Дубоссары, ул. Фрунзе, 46</t>
  </si>
  <si>
    <t xml:space="preserve">Капитальный ремонт кровли здания прачечной ГУ "Каменская центральная районная больница", адрес: г. Каменка, ул. Кирова, 300/2, в том числе проектные работы </t>
  </si>
  <si>
    <t>Капитальный ремонт ГУ "Республиканский центр матери и ребёнка", г. Тирасполь,                                                                                       ул. 1 Мая, 58, в том числе проектные работы</t>
  </si>
  <si>
    <t>Капитальный ремонт санузлов ГУ "Григориопольская центральная районная больница", расположенных по адресам: г. Григориополь,  ул. Дзержинского, 34, и г. Григориополь,                                                                         ул. Урицкого, 73а</t>
  </si>
  <si>
    <t>Капитальный ремонт полов 1-го и 3-го этажей в корпусе лит. 3Б ГУ " Григориопольская центральная районная больница", адрес: ул. Урицкого, 73а, г. Григориополь</t>
  </si>
  <si>
    <t xml:space="preserve">Капитальный ремонт ГУ "Каменская центральная районная больница", адрес: г.Каменка, ул. Кирова, 300, в том числе проектные работы </t>
  </si>
  <si>
    <t xml:space="preserve">Капитальный ремонт производственной мастерской по изготовлению протезно-ортопедических изделий ГУ "Республиканский центр по протезированию и ортопедии",                                                                           г. Тирасполь, ул. Ленина, 22 </t>
  </si>
  <si>
    <t>Капитальный ремонт ГУ "Республиканский специализированный Дом ребёнка",                                                                                      г. Тирасполь, ул. 1 Мая, 26</t>
  </si>
  <si>
    <t xml:space="preserve"> Капитальный ремонт ГОУ "Бендерская специальная коррекционная школа-интернат IV,VII видов", г. Бендеры, ул 12 Октября, 81/В</t>
  </si>
  <si>
    <t>Капитальный ремонт кровли в  государственном образовательном учреждении среднего профессионального образования "Тираспольский аграрно-технический колледж                                                                                        им. М. В. Фрунзе"</t>
  </si>
  <si>
    <t>Капитальный ремонт объекта ГОУ "Республиканский кадетский корпус им. светлейшего князя Г. А. Потёмкина-Таврического"</t>
  </si>
  <si>
    <t>Капитальный ремонт по объекту: бассейн "Дельфин", ул. Горького, 9а,  в том числе проектные работы</t>
  </si>
  <si>
    <t xml:space="preserve">Капитальный ремонт по объекту: МОУ "Теоретический лицей", ул. Советская, 66 </t>
  </si>
  <si>
    <t>Капитальный ремонт по объекту: МОУ "Бендерская гимназия № 1", расположенное в                                                                                   г. Бендеры,  ул. Шестакова, 27</t>
  </si>
  <si>
    <t>Капитальный ремонт МОУ "Рыбницкая средняя общеобразовательная школа-интернат",                                                                               г. Рыбница, ул. Маяковского, 41, в том числе проектные работы</t>
  </si>
  <si>
    <t>Капитальный ремонт МОУ "Рыбницкая РСОШ № 8", г. Рыбница, ул. Севастопольская, 22</t>
  </si>
  <si>
    <t>Капитальный ремонт объекта: детский сад "Семицветик", с. Шипка,  в том числе проектные работы</t>
  </si>
  <si>
    <t>Капитальный ремонт по объекту МОУ ДО "Каменский  ДДЮТ", г. Каменка, ул. Ленина, 24</t>
  </si>
  <si>
    <t>Капитальный ремонт по объекту МОУ ДО "Каменская детская художественная школа",                                                                                г. Каменка, ул. Ленина,1</t>
  </si>
  <si>
    <t>Выполнение среднего ремонта контактно-кабельных сетей для г. Тирасполя, МУП "Тираспольское троллейбусное управление"  им. И. А. Добросоцкого</t>
  </si>
  <si>
    <t>Капитальный ремонт здания Григориопольского районного суда,  расположенного по адресу:  г. Григориополь,  ул. Дзержинского, 34, в том числе проектные работы</t>
  </si>
  <si>
    <t>Капитальный ремонт здания  суда г. Дубоссары и Дубоссарского района, расположенного по адресу:  г. Дубоссары, ул. Ленина, 136, в том числе проектные работы</t>
  </si>
  <si>
    <t>Капитальный ремонт здания суда г. Рыбницы и Рыбницкого района, расположенного по адресу: г. Рыбница,  ул. Ленина, 1а</t>
  </si>
  <si>
    <t>Капитальный ремонт кровли хранилища техники в военном городке № 17, г. Бендеры</t>
  </si>
  <si>
    <t>Капитальный ремонт ПТОРа в военном городке № 17, г. Бендеры</t>
  </si>
  <si>
    <t xml:space="preserve">Капитальный ремонт административных помещений 6-го этажа и лестничного марша здания Следственного комитета ПМР, расположенного по адресу: г. Тирасполь, пер. 8 Марта, д. 3  </t>
  </si>
  <si>
    <t xml:space="preserve">Капитальный ремонт актового зала, коридора, фойе и санузлов 6-го этажа  здания Следственного комитета ПМР, расположенного по адресу: г. Тирасполь, пер. 8 Марта, д. 3 </t>
  </si>
  <si>
    <t>Капитальный ремонт кровли здания Следственного комитета Приднестровской Молдавской Республики, расположенного по адресу: г. Тирасполь, пер. 8 Марта, д. 3</t>
  </si>
  <si>
    <t>Капитальный ремонт административного здания, расположенного по адресу: г.Тирасполь,                                                                          ул. Советская, 81а</t>
  </si>
  <si>
    <t xml:space="preserve">Приобретение материалов для выполнения капитального ремонта помещений штаба казармы № 1, казармы № 2 в/ч 4043, расположенных по адресу: г. Тирасполь, ул. Шевченко, 95/7 </t>
  </si>
  <si>
    <t>ВСЕГО по Программе капитальных вложений и Программе капитального ремонта                                                                                  на 2019 год</t>
  </si>
  <si>
    <t>Содержание автотранспорта в лечебных учреждениях республики, оказывающих скорую медицинскую помощь, специализированных лечебных учреждениях (республиканские туберкулезная и психиатрическая больницы, Центр по профилактике и борьбе со СПИДом и инфекционными заболеваниями, комиссии врачебной экспертизы жизнеспособности)                                                                                                   (статья 110 350)</t>
  </si>
  <si>
    <t>Приобретение специализированного автотранспорта для перевозки лиц с ограниченными возможностями здоровья в количестве 3 (трех) единиц, вместимостью не менее 18 мест                                                                                                                                              (статья 240 120)</t>
  </si>
  <si>
    <t>Итого по Программе развития материально-технической базы</t>
  </si>
  <si>
    <t>Итого по Программе капитальных вложений налоговых органов</t>
  </si>
  <si>
    <t>Итого по Программе развития системы "Безопасный город"</t>
  </si>
  <si>
    <t>Погашение кредиторской задолженности по состоянию на 01.01.2019 года и полное исполнение договорных обязательств   2018 года на приобретение медицинского оборудования и предметов длительного пользования (статья 240 120)</t>
  </si>
  <si>
    <t>Погашение кредиторской задолженности по состоянию на 01.01.2019 года и полное исполнение договорных обязательств  2018 года по протезированию льготной категории граждан (за исключением зубопротезирования) (статья 111 054)</t>
  </si>
  <si>
    <t>Погашение кредиторской задолженности по состоянию на 01.01.2019 года и полное исполнение договорных обязательств 2018 года по содержанию автотранспорта в лечебных учреждениях республики, оказывающих скорую медицинскую помощь, специализированных лечебных учреждениях (республиканские туберкулезная и психиатрическая больницы, Центр по профилактике и борьбе со СПИДом и инфекционными заболеваниями, комиссии врачебной экспертизы жизнеспособности) (статья 110350)</t>
  </si>
  <si>
    <t>Капитальный ремонт мягкой кровли учебных корпусов "Б" и "Г" ГОУ "Республиканский молдавский теоретический лицей-комплекс", г. Тирасполь</t>
  </si>
  <si>
    <t>Капитальный ремонт помещений на городском стадионе г. Днестровска</t>
  </si>
  <si>
    <t>Капитальный ремонт Дубоссарской русской средней общеобразовательной школы № 4, в том числе проектные работы</t>
  </si>
  <si>
    <t>Капитальный ремонт Дубоссарской детской художественной школы,  в том числе проектные работы</t>
  </si>
  <si>
    <t>Капитальный ремонт административного здания МГБ, г.Тирасполь, ул. Шутова, 7, в том числе проектные работы</t>
  </si>
  <si>
    <t xml:space="preserve">Приобретение материалов для выполнения капитального ремонта административного здания МГБ, г.Тирасполь, ул. Манойлова, 35 </t>
  </si>
  <si>
    <t>№ п/п</t>
  </si>
  <si>
    <t>Сумма, руб.</t>
  </si>
  <si>
    <t>Программа капитальный вложений</t>
  </si>
  <si>
    <t>Приобретение производственного оборудования и предметов для государственных предприятий (240 110)</t>
  </si>
  <si>
    <t xml:space="preserve">Государственная администрация г. Тирасполя и г. Днестровска </t>
  </si>
  <si>
    <t>Итого</t>
  </si>
  <si>
    <t>Государственная администрация г. Бендеры</t>
  </si>
  <si>
    <t>Итого по подстатье 240 110</t>
  </si>
  <si>
    <t>Министерство обороны Приднестровской Молдавской Республики</t>
  </si>
  <si>
    <t>Секретно</t>
  </si>
  <si>
    <t>Государственная служба охраны Приднестровской Молдавской Республики</t>
  </si>
  <si>
    <t>Министерство по социальной защите и труду  Приднестровской Молдавской Республики</t>
  </si>
  <si>
    <t>Итого по подстатье 240 120</t>
  </si>
  <si>
    <t>Капитальные вложения в жилищное строительство (240 210)</t>
  </si>
  <si>
    <t>Приобретение жилья для инвалидов войны - защитников Приднестровья  на территории Приднестровской Молдавской Республики</t>
  </si>
  <si>
    <t>Итого по подстатье 240 210</t>
  </si>
  <si>
    <t>Итого по подстатье 240 220</t>
  </si>
  <si>
    <t>Капитальные вложения в строительство объектов социально-культурного назначения (240 230)</t>
  </si>
  <si>
    <t>Министерство здравоохранения Приднестровской Молдавской Республики</t>
  </si>
  <si>
    <t>Строительство ФАП с. Броштяны ГУ "Рыбницкая центральная районная больница", в том числе проектные работы</t>
  </si>
  <si>
    <t>Строительство ФАП с. Гидирим  ГУ "Рыбницкая центральная районная больница", в том числе проектные работы</t>
  </si>
  <si>
    <t>Строительство ФАП с. Ивановка  ГУ "Рыбницкая центральная районная больница", в том числе проектные работы</t>
  </si>
  <si>
    <t>Строительство ФАП с. Дубово  ГУ "Дубоссарская центральная районная больница", в том числе проектные работы</t>
  </si>
  <si>
    <t>Строительство ФАП с. Койково  ГУ "Дубоссарская центральная районная больница", в том числе проектные работы</t>
  </si>
  <si>
    <t>Министерство просвещения Приднестровской Молдавской Республики</t>
  </si>
  <si>
    <t>Строительство котельной в МОУ "Кременчугская школа" с. Кременчуг, в том числе проектные работы</t>
  </si>
  <si>
    <t>Строительство и обустройство детских игровых площадок</t>
  </si>
  <si>
    <t xml:space="preserve">Государственная администрация г. Бендеры </t>
  </si>
  <si>
    <t>Реконструкция гребной базы в г. Бендеры, в том числе проектные работы</t>
  </si>
  <si>
    <t>Государственная администрация Слободзейского района и г. Слободзеи</t>
  </si>
  <si>
    <t>Реконструкция Дома культуры с. Владимировка</t>
  </si>
  <si>
    <t>Государственная администрация Дубоссарского района и г. Дубоссары</t>
  </si>
  <si>
    <t>Реконструкция кровли детского сада "Ивушка" с обустройством водосточной системы, в том числе проектные работы</t>
  </si>
  <si>
    <t>Государственная администрация Григориопольского района и г. Григориополя</t>
  </si>
  <si>
    <t>Устройство  покрытия на площадке Дома культуры п. Карманово</t>
  </si>
  <si>
    <t>Государственная администрация Каменского района и г. Каменки</t>
  </si>
  <si>
    <t>Строительство и обустройство детских игровых (совмещённых) площадок</t>
  </si>
  <si>
    <t>Государственная администрация  Рыбницкого района и г. Рыбницы</t>
  </si>
  <si>
    <t xml:space="preserve">Государственная служба экологического контроля Приднестровской Молдавской Республики </t>
  </si>
  <si>
    <t>Подключение ГУ "Государственный заповедник "Ягорлык" к телекоммуникационным сетям</t>
  </si>
  <si>
    <t xml:space="preserve">Государственная служба по культуре и историческому наследию Приднестровской Молдавской Республики </t>
  </si>
  <si>
    <t>Устройство покрытия территории ГОУ ВПО "Приднестровский государственный институт искусств"</t>
  </si>
  <si>
    <t>Итого по подстатье 240 230</t>
  </si>
  <si>
    <t>Капитальные вложения в строительство объектов админитративного назначения (240 240)</t>
  </si>
  <si>
    <t>Реконструкция здания Главного штаба (надстройка 4-го этажа, устройство отдельно стоящей мачты для антенны связи), строительство КПП и караульного помещения (общестроительные, проектные работы и благоустройство)</t>
  </si>
  <si>
    <t>Строительство 2-этажной казармы на 200 человек, в том числе инженерно-геологические изыскания, топографическая съёмка, проектные работы</t>
  </si>
  <si>
    <t>Администрация Президента Приднестровской Молдавской Республики</t>
  </si>
  <si>
    <t>Государственная служба исполнения наказаний Министерства юстиции Приднестровской Молдавской Республики</t>
  </si>
  <si>
    <t xml:space="preserve">Счетная палата Приднестровской Молдавской Республики </t>
  </si>
  <si>
    <t xml:space="preserve">Следственный комитет Приднестровской Молдавской Республики </t>
  </si>
  <si>
    <t>Итого по подстатье 240 240</t>
  </si>
  <si>
    <t>Капитальные вложения в строительство коммунальных объектов (240 250)</t>
  </si>
  <si>
    <t xml:space="preserve">Министерство экономического развития Приднестровской Молдавской Республики </t>
  </si>
  <si>
    <t>Поставка и монтаж оборудования очистного сооружения хозяйственно-бытовых сточных вод в с. Карманово Григориопольского района</t>
  </si>
  <si>
    <t>Поставка и монтаж оборудования очистного сооружения хозяйственно-бытовых сточных вод в с. Парканы Слободзейского района</t>
  </si>
  <si>
    <t>Поставка и монтаж оборудования очистного сооружения хозяйственно-бытовых сточных вод в с. Фрунзе Слободзейского района</t>
  </si>
  <si>
    <t>Подвод сетей теплоснабжения к зданию интерната МОУ ДО "Каменская СДЮШОР"</t>
  </si>
  <si>
    <t>Итого по подстатье 240 250</t>
  </si>
  <si>
    <t>Приобретение прочих расходных материалов и предметов снабжения (110 360)</t>
  </si>
  <si>
    <t xml:space="preserve">Министерство обороны Приднестровской Молдавской Республики </t>
  </si>
  <si>
    <t>Итого по подстатье 110 360</t>
  </si>
  <si>
    <t>Итого по программе капитальных вложений</t>
  </si>
  <si>
    <t xml:space="preserve">Программа капитального ремонта </t>
  </si>
  <si>
    <t>Капитальный ремонт объектов социально-культурного назначения (240 330)</t>
  </si>
  <si>
    <t>Завершение капитального ремонта инфекционного отделения ГУ "Рыбницкая центральная районная больница"</t>
  </si>
  <si>
    <t>Капитальный ремонт ГУП ОК "Днестровские зори"</t>
  </si>
  <si>
    <t>Капитальный ремонт ГОУ "Попенкская школа-интернат для детей-сирот и детей, оставшихся без попечения родителей",  Рыбницкий район, с. Попенки</t>
  </si>
  <si>
    <t>Министерство внутренних дел Приднестровской Молдавской Республики</t>
  </si>
  <si>
    <t>Капитальный ремонт по объекту: МОУ "БСОШ № 20", с. Гиска, ул. Ленина, 130</t>
  </si>
  <si>
    <t>Капитальный ремонт по объекту: МОУ "БДС № 43", ул. 40 лет Победы, 41</t>
  </si>
  <si>
    <t>Капитальный ремонт по объекту: МОУ "БДС № 25", ул. Космонавтов, 33</t>
  </si>
  <si>
    <t>Капитальный ремонт по объекту: МОУ "БДС № 14", ул. Коммунистическая, 193</t>
  </si>
  <si>
    <t>Государственная администрация Слобоздейского района и г. Слободзеи</t>
  </si>
  <si>
    <t>Капитальный ремонт ДК с. Терновка</t>
  </si>
  <si>
    <t xml:space="preserve">Капитальный ремонт МОУ  "Рыбницкая  РСОШ  № 3", г. Рыбница, ул. Ленина, 60, в том числе проектные работы </t>
  </si>
  <si>
    <t>Капитальный ремонт объекта: Дом культуры с. Малаешты Григорипольского района, в том числе проектные работы</t>
  </si>
  <si>
    <t>Капитальный ремонт объекта: детский сад "Сказка", г. Григориополь</t>
  </si>
  <si>
    <t>Капитальный ремонт объекта: Дом культуры с. Катериновка, в том числе проектные работы</t>
  </si>
  <si>
    <t>Капитальный ремонт здания интерната, расположенного в г. Каменке, ул. Кирова, 59а</t>
  </si>
  <si>
    <t>4.</t>
  </si>
  <si>
    <t>Итого по подстатье 240 330</t>
  </si>
  <si>
    <t>Капитальный ремонт производственных объектов (240 320)</t>
  </si>
  <si>
    <t>Государственная администрация г. Тирасполя и г. Днестровска</t>
  </si>
  <si>
    <t>Итого по подстатье 240 320</t>
  </si>
  <si>
    <t>Капитальный ремонт объектов административного назначения (240 340)</t>
  </si>
  <si>
    <t>Судебный департамент при Верховном суде Приднестровской Молдавской Республики</t>
  </si>
  <si>
    <t>Арбитражный суд Приднестровской Молдавской Республики</t>
  </si>
  <si>
    <t xml:space="preserve"> Министерство государственной безопасности Приднестровской Молдавской Республики</t>
  </si>
  <si>
    <t>Итого по подстатье 240 340</t>
  </si>
  <si>
    <t>Итого по программе капитального ремонта</t>
  </si>
  <si>
    <t>Программа развития материально-технической базы</t>
  </si>
  <si>
    <t xml:space="preserve">Министерство здравоохранения Приднестровской Молдавской Республики </t>
  </si>
  <si>
    <t>Протезирование льготной категории граждан (за исключением зубопротезирования) (статья 111 054)</t>
  </si>
  <si>
    <t>Погашение кредиторской задолженности по состоянию на 01.01.2019 года по протезированию льготной категории граждан (за исключением зубопротезирования) (статья 111 054)</t>
  </si>
  <si>
    <t>Программа капитальных вложений налоговых органов</t>
  </si>
  <si>
    <t xml:space="preserve">Министерство финансов Приднестровской Молдавской Республики </t>
  </si>
  <si>
    <t>Приобретение непроизводственного оборудования и предметов длительного пользования для государственных учреждений (240 120)</t>
  </si>
  <si>
    <t>Приобретение оборудования и предметов длительного пользования, программного обеспечения</t>
  </si>
  <si>
    <t>Итого по 240120</t>
  </si>
  <si>
    <t>Капитальный ремонт административных зданий (240 340)</t>
  </si>
  <si>
    <t>Налоговая инспекция г. Каменки</t>
  </si>
  <si>
    <t>Налоговая инспекция г. Рыбницы</t>
  </si>
  <si>
    <t xml:space="preserve">      Итого по 240340</t>
  </si>
  <si>
    <t>Программа исполнения наказов избирателей</t>
  </si>
  <si>
    <t>Программа по укреплению противопаводковых дамб в республике</t>
  </si>
  <si>
    <t>Капитальный ремонт прочих объектов (240 360)</t>
  </si>
  <si>
    <t>Программа развития системы "Безопасный город"</t>
  </si>
  <si>
    <t>Приобретение прочих расходных материалов  и предметов снабжения (110 360)</t>
  </si>
  <si>
    <t>Освещение в ночное время, кабели, расходные материалы и прочие расходные материалы</t>
  </si>
  <si>
    <t>Итого по подстатье (110 360)</t>
  </si>
  <si>
    <t>Приобретение оборудования для видеонаблюдения и предметов длительного пользования (240 120)</t>
  </si>
  <si>
    <t>Приобретение видеокамер, програмного обеспечения, серверов, оконечного оборудования (точка доступа WI-FI), боксов и прочего оборудования</t>
  </si>
  <si>
    <t>Итого по подстатье (240 120)</t>
  </si>
  <si>
    <t>ИТОГО ПО ВСЕМ ПРОГРАММАМ</t>
  </si>
  <si>
    <t>Капитальные вложения в строительство производственных объектов (240 220)</t>
  </si>
  <si>
    <t>Строительство лицея-интерната на базе МОУ "Тираспольская средняя общеобразовательная школа № 4",  в том числе проектные работы</t>
  </si>
  <si>
    <t>Теплоснабжение здания Дома культуры с. Подойма, Каменский район</t>
  </si>
  <si>
    <t>Строительство газовой котельной в военном городке № 17, г. Бендеры, в том числе проектные работы</t>
  </si>
  <si>
    <t>Реконструкция канализационного и ливневого коллекторов, расположенных в г. Бендеры по ул. Лазо, ул.Ленина</t>
  </si>
  <si>
    <t>Содержание автотранспорта ГУ "Республиканское бюро судебно-медицинских экспертиз"  (статья 110 350)</t>
  </si>
  <si>
    <t>Завершение строительства здания судебно-медицинской экспертизы и патологоанатомического отделения на территории ГУ "Республиканская клиническая больница" по ул. Мира, 33,  г. Тирасполь, в том числе проектные работы</t>
  </si>
  <si>
    <t>Реконструкция комплекса строений под размещение образовательного учреждения для девочек, расположенного по ул. Калинина, 43, в г. Бендеры, в том числе проектные работы</t>
  </si>
  <si>
    <t xml:space="preserve">Строительство дороги от ул. К. Либкнехта до корпуса № 1 Администрации Президента, расположенного по адресу г. Тирасполь, ул. К. Маркса, 187. Участок № 2. Территория Администрации Президента </t>
  </si>
  <si>
    <t>Строительство наружных теплосетей и монтаж внутридомовых инженерных сетей отопления в военном городке № 20,  г. Тирасполь</t>
  </si>
  <si>
    <t xml:space="preserve">Приобретение эндоскопической системы для исследования желудочно-кишечного тракта (гастроскоп, колоноскоп) </t>
  </si>
  <si>
    <t>Приобретение оборудования, предметов длительного пользования и специализированного медицинского автотранспорта (статья 240 120)</t>
  </si>
  <si>
    <t xml:space="preserve">      Итого по 290000</t>
  </si>
  <si>
    <t>Смета расходов Фонда капитальных вложений Приднестровской Молдавской Республики на 2019 год</t>
  </si>
  <si>
    <t>Приобретение  и модернизация подвижного состава для МУП "Бендерское троллейбусное управление"  г. Бендеры</t>
  </si>
  <si>
    <t>Капитальный ремонт кровель и монтаж водосточных систем многоквартирных жилых домов в  г. Дубоссары, пострадавших вследствие  стихийного бедствия</t>
  </si>
  <si>
    <t>Погашение кредиторской задолженности по договорам, заключенным в 2018 году</t>
  </si>
  <si>
    <t>Строительство нового здания для МУ "Центр социально-психологической реабилитации детей с ОПЖ", г. Дубоссары, в том числе проектные работы</t>
  </si>
  <si>
    <t>Благоустройство территории общеобразовательного учреждения МОУ "Каменская ОСШ №1 (устройство забора и монтаж скамеек)</t>
  </si>
  <si>
    <t>Капитальный ремонт Дубоссарской русской средней общеобразовательной школы № 5, в том числе проектные работы</t>
  </si>
  <si>
    <t xml:space="preserve">Государственная служба по спорту Приднестровской Молдавской Республики </t>
  </si>
  <si>
    <t>Приобретение оборудования для ГОУ СПО "Училище олимпийского резерва"</t>
  </si>
  <si>
    <t>Приобретение инвентаря для ГОУ СПО "Училище олимпийского резерва"</t>
  </si>
  <si>
    <t>Капитальный ремонт помещений туберкулёзного диспансера  ГУ "Григориопольская центральная районная больница", расположенного по адресу: г. Григориополь, ул.  Ленина, 6</t>
  </si>
  <si>
    <t>Капитальный ремонт объекта: МОУ "Григориопольская общеобразовательная средняя школа № 2 им. А. Стоева с лицейскими классами"</t>
  </si>
  <si>
    <t>Приобретение оборудования для оснащения пищевого блока в ГОУ "Попенская школа-интернат для детей сирот и детей, оставшихся без попечения родителей"</t>
  </si>
  <si>
    <t xml:space="preserve">Приобретение мебели для  НП "Базовый центр реабилитации "ОСОРЦ" </t>
  </si>
  <si>
    <t>Реконструкция  приёмного отделения здания  ГУ "Республиканская клиническая больница" по ул. Мира, 33, г. Тирасполь, с обеспечением подъезда машин скорой медицинской помощи, в том числе проектные работы</t>
  </si>
  <si>
    <t>Реконструкция   здания, лит. А, на территории ГУ "Григориопольская центральная районная больница" по ул. Урицкого, 73а, г. Григориополь, в том числе капитальный ремонт внутрибольничных дорог, проектные работы</t>
  </si>
  <si>
    <t>Налоговая инспекция г. Тирасполя</t>
  </si>
  <si>
    <t>Приобретение нового специализированного автотранспортного средства (модель - машина аварийная АТ-70 М-041-ГАЗон Некст C41R13) МУП "Тираспольское троллейбусное управление имени И. А. Добросоцкого" в г. Тирасполе</t>
  </si>
  <si>
    <t>Реконструкция наружных сетей электроснабжения 10 кВт и 04 кВт и перенос подстанции в военном городке  № 11, г. Рыбница</t>
  </si>
  <si>
    <t>Приобретение мягкого инвентаря и обмундирования (статья 110320)</t>
  </si>
  <si>
    <t>Приобретение прочих расходных материалов и предметов снабжения (110360)</t>
  </si>
  <si>
    <t>Министерство по социальной защите и труду Приднестровской Молдавской Республики</t>
  </si>
  <si>
    <t>Приобретение инвалидных колясок для инвалидов (статья 130 630)</t>
  </si>
  <si>
    <t>Строительство бельведера-колоннады (ансамбль строений парадного въезда в г. Тирасполь со стороны  г. Бендеры), в том числе проектные работы</t>
  </si>
  <si>
    <t>Газификация домов малоимущих членов ОО "Республиканский союз защитников ПМР", проживающих в сельской местности, в том числе проектные работы</t>
  </si>
  <si>
    <t>к Закону Приднестровской Молдавской Республики</t>
  </si>
  <si>
    <t xml:space="preserve">"О республиканском бюджете на 2019 год" </t>
  </si>
  <si>
    <t xml:space="preserve">Приложение № 9 </t>
  </si>
  <si>
    <t xml:space="preserve">к Закону Приднестровской Молдавской Республики </t>
  </si>
  <si>
    <t>Приложение № 1</t>
  </si>
  <si>
    <t xml:space="preserve">"О внесении  изменений и дополнений </t>
  </si>
  <si>
    <t xml:space="preserve">в Закон Приднестровской Молдавской Республики </t>
  </si>
  <si>
    <t>Приобретение 3 (трех) автобусов (не менее 8, 16, 18 мест)</t>
  </si>
  <si>
    <t>Приобретение оборудования для модернизации  и переоборудования  производственной мастерской по изготовлению протезно-ортопедических изделий ГУ "Республиканский центр по протезированию и ортопедии", г. Тирасполь, ул. Ленина, 22</t>
  </si>
  <si>
    <t>Расширение маршрутной сети городского электротранспорта, проектирование и строительство троллейбусной линии по  ул. Юности к ТЦ "Галион" в г. Тирасполе, МУП "Тираспольское троллейбусное управление"  им. И. А. Добросоцкого</t>
  </si>
  <si>
    <t xml:space="preserve">Продление (строительство) троллейбусной линии на микрорайон "Солнечный" по ул. 40 лет Победы - ул. Мацнева - ул. Ленинградская в г. Бендеры, в том числе проектные работы </t>
  </si>
  <si>
    <t>Реконструкция инженерных сетей  ГУ "Республиканская клиническая больница" по                                                                                          ул. Мира, 33, г. Тирасполь, в том числе проектные работы</t>
  </si>
  <si>
    <t>Реконструкция ГУ "Республиканский кожно-венерологический диспансер", адрес:                                                                                        г. Тирасполь,   ул. Восстания, 57/1, в том числе проектные работы</t>
  </si>
  <si>
    <t xml:space="preserve">Реконструкция ГУ "Тираспольский клинический центр амбулаторно-поликлинической помощи" по ул. Свердлова, 50,  г. Тирасполь (обустройство шахты и монтаж лифта), в том числе проектные работы </t>
  </si>
  <si>
    <t>Завершение строительства ГУ "Республиканский спортивно-реабилитационный восстановительный центр инвалидов", расположенного по адресу: г. Тирасполь, ул. Ленина, 1/3, в том числе проектные работы</t>
  </si>
  <si>
    <t>Завершение строительства специализированного учреждения МСКОУ № 2,                                                                                                  ул. К. Либкнехта, 144а, г. Тирасполь (общестроительные и проектные работы)</t>
  </si>
  <si>
    <t xml:space="preserve">Наименование объекта </t>
  </si>
  <si>
    <t>Обустройство лифта в поликлинике ГУ "Слободзейская центральная районная больница", адрес: г. Слободзея, ул. Ленина, 98а, в том числе проектные работы</t>
  </si>
  <si>
    <t>Капитальный ремонт внутрибольничных дорог ГУЗ "Днестровская городская больница", адрес: г. Днестровск, ул. Терпиловского, 1</t>
  </si>
  <si>
    <r>
      <t xml:space="preserve">Реконструкция   автономной газовой котельной войсковой части 2102 ВВ </t>
    </r>
    <r>
      <rPr>
        <sz val="12"/>
        <color indexed="10"/>
        <rFont val="Times New Roman"/>
        <family val="1"/>
        <charset val="204"/>
      </rPr>
      <t xml:space="preserve">Министерства юстиции Приднестровской Молдавской Республики </t>
    </r>
    <r>
      <rPr>
        <sz val="12"/>
        <rFont val="Times New Roman"/>
        <family val="1"/>
        <charset val="204"/>
      </rPr>
      <t>(3-я рота), Григориопольский район, с. Глиное,  ул. Микояна, 60, в том числе проектные работы</t>
    </r>
  </si>
  <si>
    <t>Государственная служба судебных исполнителей Министерства юстиции Приднестровской Молдавской Республики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</si>
</sst>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3"/>
      <name val="Calibri"/>
      <family val="2"/>
      <charset val="204"/>
    </font>
    <font>
      <sz val="12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Fill="1" applyAlignment="1">
      <alignment horizontal="right"/>
    </xf>
    <xf numFmtId="0" fontId="3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 applyFill="1"/>
    <xf numFmtId="0" fontId="7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3" fontId="9" fillId="0" borderId="0" xfId="0" applyNumberFormat="1" applyFont="1" applyFill="1"/>
    <xf numFmtId="3" fontId="3" fillId="0" borderId="0" xfId="0" applyNumberFormat="1" applyFont="1" applyFill="1"/>
    <xf numFmtId="0" fontId="4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/>
    <xf numFmtId="3" fontId="3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/>
    <xf numFmtId="0" fontId="7" fillId="0" borderId="1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wrapText="1"/>
    </xf>
    <xf numFmtId="0" fontId="4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0" fontId="7" fillId="0" borderId="2" xfId="0" applyFont="1" applyFill="1" applyBorder="1"/>
    <xf numFmtId="3" fontId="7" fillId="0" borderId="2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2" fillId="0" borderId="3" xfId="0" applyFont="1" applyFill="1" applyBorder="1"/>
    <xf numFmtId="3" fontId="2" fillId="0" borderId="3" xfId="0" applyNumberFormat="1" applyFont="1" applyFill="1" applyBorder="1" applyAlignment="1">
      <alignment horizontal="right"/>
    </xf>
    <xf numFmtId="0" fontId="4" fillId="0" borderId="2" xfId="0" applyFont="1" applyFill="1" applyBorder="1"/>
    <xf numFmtId="3" fontId="4" fillId="0" borderId="2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4"/>
  <sheetViews>
    <sheetView tabSelected="1" view="pageBreakPreview" topLeftCell="A304" zoomScale="90" zoomScaleNormal="100" zoomScaleSheetLayoutView="90" workbookViewId="0">
      <selection activeCell="B316" sqref="A191:C322"/>
    </sheetView>
  </sheetViews>
  <sheetFormatPr defaultColWidth="8.85546875" defaultRowHeight="15.75"/>
  <cols>
    <col min="1" max="1" width="4" style="7" customWidth="1"/>
    <col min="2" max="2" width="85.5703125" style="2" customWidth="1"/>
    <col min="3" max="3" width="15" style="35" customWidth="1"/>
    <col min="4" max="4" width="11" style="8" customWidth="1"/>
    <col min="5" max="5" width="10.85546875" style="2" customWidth="1"/>
    <col min="6" max="6" width="12.7109375" style="2" customWidth="1"/>
    <col min="7" max="16384" width="8.85546875" style="2"/>
  </cols>
  <sheetData>
    <row r="1" spans="1:3">
      <c r="B1" s="117" t="s">
        <v>251</v>
      </c>
      <c r="C1" s="117"/>
    </row>
    <row r="2" spans="1:3">
      <c r="C2" s="1" t="s">
        <v>247</v>
      </c>
    </row>
    <row r="3" spans="1:3">
      <c r="A3" s="9"/>
      <c r="C3" s="36" t="s">
        <v>252</v>
      </c>
    </row>
    <row r="4" spans="1:3">
      <c r="A4" s="1"/>
      <c r="B4" s="10"/>
      <c r="C4" s="36" t="s">
        <v>253</v>
      </c>
    </row>
    <row r="5" spans="1:3">
      <c r="A5" s="1"/>
      <c r="B5" s="10"/>
      <c r="C5" s="1" t="s">
        <v>248</v>
      </c>
    </row>
    <row r="6" spans="1:3" ht="13.5" customHeight="1">
      <c r="A6" s="1"/>
      <c r="B6" s="10"/>
      <c r="C6" s="1"/>
    </row>
    <row r="7" spans="1:3">
      <c r="A7" s="11"/>
      <c r="B7" s="118" t="s">
        <v>249</v>
      </c>
      <c r="C7" s="118"/>
    </row>
    <row r="8" spans="1:3">
      <c r="A8" s="11"/>
      <c r="B8" s="118" t="s">
        <v>250</v>
      </c>
      <c r="C8" s="118"/>
    </row>
    <row r="9" spans="1:3">
      <c r="A9" s="11"/>
      <c r="B9" s="12"/>
      <c r="C9" s="1" t="s">
        <v>248</v>
      </c>
    </row>
    <row r="10" spans="1:3" ht="15">
      <c r="A10" s="13"/>
      <c r="B10" s="13"/>
      <c r="C10" s="2"/>
    </row>
    <row r="11" spans="1:3" ht="33" customHeight="1">
      <c r="A11" s="119" t="s">
        <v>222</v>
      </c>
      <c r="B11" s="119"/>
      <c r="C11" s="119"/>
    </row>
    <row r="12" spans="1:3" ht="16.5" thickBot="1">
      <c r="A12" s="14"/>
      <c r="B12" s="14"/>
      <c r="C12" s="14"/>
    </row>
    <row r="13" spans="1:3" ht="48" thickBot="1">
      <c r="A13" s="69" t="s">
        <v>95</v>
      </c>
      <c r="B13" s="85" t="s">
        <v>263</v>
      </c>
      <c r="C13" s="60" t="s">
        <v>96</v>
      </c>
    </row>
    <row r="14" spans="1:3" ht="16.149999999999999" customHeight="1" thickBot="1">
      <c r="A14" s="93" t="s">
        <v>97</v>
      </c>
      <c r="B14" s="94"/>
      <c r="C14" s="95"/>
    </row>
    <row r="15" spans="1:3" ht="30.6" customHeight="1">
      <c r="A15" s="105" t="s">
        <v>98</v>
      </c>
      <c r="B15" s="105"/>
      <c r="C15" s="105"/>
    </row>
    <row r="16" spans="1:3" ht="15.6" customHeight="1">
      <c r="A16" s="92" t="s">
        <v>99</v>
      </c>
      <c r="B16" s="92"/>
      <c r="C16" s="92"/>
    </row>
    <row r="17" spans="1:4" ht="47.25">
      <c r="A17" s="16">
        <v>1</v>
      </c>
      <c r="B17" s="3" t="s">
        <v>239</v>
      </c>
      <c r="C17" s="5">
        <v>1357700</v>
      </c>
      <c r="D17" s="17"/>
    </row>
    <row r="18" spans="1:4">
      <c r="A18" s="16"/>
      <c r="B18" s="18" t="s">
        <v>100</v>
      </c>
      <c r="C18" s="19">
        <f>C17</f>
        <v>1357700</v>
      </c>
      <c r="D18" s="17"/>
    </row>
    <row r="19" spans="1:4" ht="15.6" customHeight="1">
      <c r="A19" s="92" t="s">
        <v>101</v>
      </c>
      <c r="B19" s="92"/>
      <c r="C19" s="92"/>
      <c r="D19" s="17"/>
    </row>
    <row r="20" spans="1:4" ht="31.5">
      <c r="A20" s="16">
        <v>1</v>
      </c>
      <c r="B20" s="20" t="s">
        <v>223</v>
      </c>
      <c r="C20" s="5">
        <v>6655330</v>
      </c>
      <c r="D20" s="17"/>
    </row>
    <row r="21" spans="1:4">
      <c r="A21" s="16"/>
      <c r="B21" s="18" t="s">
        <v>100</v>
      </c>
      <c r="C21" s="15">
        <f>C20</f>
        <v>6655330</v>
      </c>
      <c r="D21" s="17"/>
    </row>
    <row r="22" spans="1:4" ht="16.5" thickBot="1">
      <c r="A22" s="53"/>
      <c r="B22" s="54" t="s">
        <v>102</v>
      </c>
      <c r="C22" s="60">
        <f>C18+C21</f>
        <v>8013030</v>
      </c>
      <c r="D22" s="17"/>
    </row>
    <row r="23" spans="1:4" ht="30.6" customHeight="1" thickBot="1">
      <c r="A23" s="93" t="s">
        <v>191</v>
      </c>
      <c r="B23" s="94"/>
      <c r="C23" s="95"/>
      <c r="D23" s="17"/>
    </row>
    <row r="24" spans="1:4">
      <c r="A24" s="103" t="s">
        <v>103</v>
      </c>
      <c r="B24" s="103"/>
      <c r="C24" s="103"/>
      <c r="D24" s="17"/>
    </row>
    <row r="25" spans="1:4">
      <c r="A25" s="4">
        <v>1</v>
      </c>
      <c r="B25" s="21" t="s">
        <v>104</v>
      </c>
      <c r="C25" s="19">
        <v>5000000</v>
      </c>
      <c r="D25" s="17"/>
    </row>
    <row r="26" spans="1:4">
      <c r="A26" s="4"/>
      <c r="B26" s="18" t="s">
        <v>100</v>
      </c>
      <c r="C26" s="19">
        <f>C25</f>
        <v>5000000</v>
      </c>
      <c r="D26" s="17"/>
    </row>
    <row r="27" spans="1:4">
      <c r="A27" s="104" t="s">
        <v>105</v>
      </c>
      <c r="B27" s="104"/>
      <c r="C27" s="104"/>
      <c r="D27" s="17"/>
    </row>
    <row r="28" spans="1:4">
      <c r="A28" s="4">
        <v>1</v>
      </c>
      <c r="B28" s="21" t="s">
        <v>104</v>
      </c>
      <c r="C28" s="19">
        <v>3655000</v>
      </c>
      <c r="D28" s="17"/>
    </row>
    <row r="29" spans="1:4">
      <c r="A29" s="4"/>
      <c r="B29" s="18" t="s">
        <v>100</v>
      </c>
      <c r="C29" s="19">
        <f>C28</f>
        <v>3655000</v>
      </c>
      <c r="D29" s="17"/>
    </row>
    <row r="30" spans="1:4" ht="15.6" customHeight="1">
      <c r="A30" s="92" t="s">
        <v>106</v>
      </c>
      <c r="B30" s="92"/>
      <c r="C30" s="92"/>
      <c r="D30" s="17"/>
    </row>
    <row r="31" spans="1:4" ht="24" customHeight="1">
      <c r="A31" s="4">
        <v>1</v>
      </c>
      <c r="B31" s="3" t="s">
        <v>254</v>
      </c>
      <c r="C31" s="5">
        <v>1300000</v>
      </c>
      <c r="D31" s="17"/>
    </row>
    <row r="32" spans="1:4" ht="63">
      <c r="A32" s="4">
        <v>2</v>
      </c>
      <c r="B32" s="3" t="s">
        <v>255</v>
      </c>
      <c r="C32" s="5">
        <v>195000</v>
      </c>
      <c r="D32" s="17"/>
    </row>
    <row r="33" spans="1:4" ht="31.5">
      <c r="A33" s="4">
        <v>3</v>
      </c>
      <c r="B33" s="3" t="s">
        <v>234</v>
      </c>
      <c r="C33" s="5">
        <v>32577</v>
      </c>
      <c r="D33" s="17"/>
    </row>
    <row r="34" spans="1:4">
      <c r="A34" s="4">
        <v>4</v>
      </c>
      <c r="B34" s="3" t="s">
        <v>235</v>
      </c>
      <c r="C34" s="5">
        <v>16430</v>
      </c>
      <c r="D34" s="17"/>
    </row>
    <row r="35" spans="1:4">
      <c r="A35" s="4"/>
      <c r="B35" s="18" t="s">
        <v>100</v>
      </c>
      <c r="C35" s="15">
        <f>SUM(C31:C34)</f>
        <v>1544007</v>
      </c>
      <c r="D35" s="17"/>
    </row>
    <row r="36" spans="1:4" ht="22.5" customHeight="1">
      <c r="A36" s="92" t="s">
        <v>113</v>
      </c>
      <c r="B36" s="92"/>
      <c r="C36" s="92"/>
      <c r="D36" s="17"/>
    </row>
    <row r="37" spans="1:4" ht="31.5">
      <c r="A37" s="4">
        <v>1</v>
      </c>
      <c r="B37" s="3" t="s">
        <v>219</v>
      </c>
      <c r="C37" s="5">
        <v>1499126</v>
      </c>
      <c r="D37" s="17"/>
    </row>
    <row r="38" spans="1:4">
      <c r="A38" s="4"/>
      <c r="B38" s="18" t="s">
        <v>100</v>
      </c>
      <c r="C38" s="15">
        <f>C37</f>
        <v>1499126</v>
      </c>
      <c r="D38" s="17"/>
    </row>
    <row r="39" spans="1:4" ht="15.6" customHeight="1">
      <c r="A39" s="92" t="s">
        <v>126</v>
      </c>
      <c r="B39" s="92"/>
      <c r="C39" s="92"/>
      <c r="D39" s="17"/>
    </row>
    <row r="40" spans="1:4" ht="31.5">
      <c r="A40" s="4">
        <v>1</v>
      </c>
      <c r="B40" s="3" t="s">
        <v>12</v>
      </c>
      <c r="C40" s="5">
        <v>128750</v>
      </c>
      <c r="D40" s="17"/>
    </row>
    <row r="41" spans="1:4">
      <c r="A41" s="4"/>
      <c r="B41" s="18" t="s">
        <v>100</v>
      </c>
      <c r="C41" s="15">
        <f>C40</f>
        <v>128750</v>
      </c>
      <c r="D41" s="17"/>
    </row>
    <row r="42" spans="1:4">
      <c r="A42" s="104" t="s">
        <v>229</v>
      </c>
      <c r="B42" s="104"/>
      <c r="C42" s="104"/>
      <c r="D42" s="17"/>
    </row>
    <row r="43" spans="1:4">
      <c r="A43" s="4">
        <v>1</v>
      </c>
      <c r="B43" s="3" t="s">
        <v>230</v>
      </c>
      <c r="C43" s="5">
        <v>758967</v>
      </c>
      <c r="D43" s="17"/>
    </row>
    <row r="44" spans="1:4">
      <c r="A44" s="4"/>
      <c r="B44" s="18" t="s">
        <v>100</v>
      </c>
      <c r="C44" s="15">
        <f>C43</f>
        <v>758967</v>
      </c>
      <c r="D44" s="17"/>
    </row>
    <row r="45" spans="1:4" ht="16.5" thickBot="1">
      <c r="A45" s="53"/>
      <c r="B45" s="54" t="s">
        <v>107</v>
      </c>
      <c r="C45" s="60">
        <f>C26+C29+C35+C38+C41+C44</f>
        <v>12585850</v>
      </c>
      <c r="D45" s="17"/>
    </row>
    <row r="46" spans="1:4" ht="15.6" customHeight="1" thickBot="1">
      <c r="A46" s="93" t="s">
        <v>108</v>
      </c>
      <c r="B46" s="94"/>
      <c r="C46" s="95"/>
      <c r="D46" s="17"/>
    </row>
    <row r="47" spans="1:4">
      <c r="A47" s="103" t="s">
        <v>106</v>
      </c>
      <c r="B47" s="103"/>
      <c r="C47" s="103"/>
      <c r="D47" s="17"/>
    </row>
    <row r="48" spans="1:4" ht="39" customHeight="1">
      <c r="A48" s="4">
        <v>1</v>
      </c>
      <c r="B48" s="21" t="s">
        <v>109</v>
      </c>
      <c r="C48" s="22">
        <f>1800000+400000</f>
        <v>2200000</v>
      </c>
      <c r="D48" s="17"/>
    </row>
    <row r="49" spans="1:4">
      <c r="A49" s="4"/>
      <c r="B49" s="18" t="s">
        <v>100</v>
      </c>
      <c r="C49" s="19">
        <f>C48</f>
        <v>2200000</v>
      </c>
      <c r="D49" s="17"/>
    </row>
    <row r="50" spans="1:4" ht="21.75" customHeight="1">
      <c r="A50" s="16"/>
      <c r="B50" s="18" t="s">
        <v>110</v>
      </c>
      <c r="C50" s="15">
        <f>C49</f>
        <v>2200000</v>
      </c>
      <c r="D50" s="17"/>
    </row>
    <row r="51" spans="1:4" ht="16.149999999999999" customHeight="1">
      <c r="A51" s="106" t="s">
        <v>209</v>
      </c>
      <c r="B51" s="106"/>
      <c r="C51" s="106"/>
      <c r="D51" s="17"/>
    </row>
    <row r="52" spans="1:4" ht="15.6" customHeight="1">
      <c r="A52" s="92" t="s">
        <v>99</v>
      </c>
      <c r="B52" s="92"/>
      <c r="C52" s="92"/>
      <c r="D52" s="17"/>
    </row>
    <row r="53" spans="1:4" ht="47.25">
      <c r="A53" s="16">
        <v>1</v>
      </c>
      <c r="B53" s="3" t="s">
        <v>256</v>
      </c>
      <c r="C53" s="5">
        <v>3325995</v>
      </c>
      <c r="D53" s="17"/>
    </row>
    <row r="54" spans="1:4" ht="20.45" customHeight="1">
      <c r="A54" s="16"/>
      <c r="B54" s="18" t="s">
        <v>100</v>
      </c>
      <c r="C54" s="19">
        <f>C53</f>
        <v>3325995</v>
      </c>
      <c r="D54" s="17"/>
    </row>
    <row r="55" spans="1:4" ht="15.6" customHeight="1">
      <c r="A55" s="92" t="s">
        <v>101</v>
      </c>
      <c r="B55" s="92"/>
      <c r="C55" s="92"/>
      <c r="D55" s="17"/>
    </row>
    <row r="56" spans="1:4" ht="47.25">
      <c r="A56" s="16">
        <v>1</v>
      </c>
      <c r="B56" s="21" t="s">
        <v>257</v>
      </c>
      <c r="C56" s="5">
        <f>3615400+1844670</f>
        <v>5460070</v>
      </c>
      <c r="D56" s="17"/>
    </row>
    <row r="57" spans="1:4" ht="16.899999999999999" customHeight="1">
      <c r="A57" s="16"/>
      <c r="B57" s="23" t="s">
        <v>100</v>
      </c>
      <c r="C57" s="15">
        <f>C56</f>
        <v>5460070</v>
      </c>
      <c r="D57" s="17"/>
    </row>
    <row r="58" spans="1:4" ht="17.45" customHeight="1" thickBot="1">
      <c r="A58" s="53"/>
      <c r="B58" s="62" t="s">
        <v>111</v>
      </c>
      <c r="C58" s="60">
        <f>C54+C57</f>
        <v>8786065</v>
      </c>
      <c r="D58" s="17"/>
    </row>
    <row r="59" spans="1:4" ht="23.45" customHeight="1" thickBot="1">
      <c r="A59" s="93" t="s">
        <v>112</v>
      </c>
      <c r="B59" s="94"/>
      <c r="C59" s="95"/>
      <c r="D59" s="17"/>
    </row>
    <row r="60" spans="1:4">
      <c r="A60" s="103" t="s">
        <v>113</v>
      </c>
      <c r="B60" s="103"/>
      <c r="C60" s="103"/>
      <c r="D60" s="17"/>
    </row>
    <row r="61" spans="1:4" ht="63">
      <c r="A61" s="16">
        <v>1</v>
      </c>
      <c r="B61" s="3" t="s">
        <v>215</v>
      </c>
      <c r="C61" s="5">
        <f>13007588-368831</f>
        <v>12638757</v>
      </c>
      <c r="D61" s="17"/>
    </row>
    <row r="62" spans="1:4" ht="47.25">
      <c r="A62" s="16">
        <v>2</v>
      </c>
      <c r="B62" s="3" t="s">
        <v>236</v>
      </c>
      <c r="C62" s="5">
        <v>4111704</v>
      </c>
      <c r="D62" s="17"/>
    </row>
    <row r="63" spans="1:4" ht="31.5">
      <c r="A63" s="16">
        <v>3</v>
      </c>
      <c r="B63" s="3" t="s">
        <v>258</v>
      </c>
      <c r="C63" s="5">
        <v>3798929</v>
      </c>
      <c r="D63" s="17"/>
    </row>
    <row r="64" spans="1:4" ht="47.25">
      <c r="A64" s="16">
        <v>4</v>
      </c>
      <c r="B64" s="3" t="s">
        <v>237</v>
      </c>
      <c r="C64" s="5">
        <v>1406790</v>
      </c>
      <c r="D64" s="17"/>
    </row>
    <row r="65" spans="1:4" ht="31.5">
      <c r="A65" s="4">
        <v>5</v>
      </c>
      <c r="B65" s="21" t="s">
        <v>259</v>
      </c>
      <c r="C65" s="22">
        <v>2156084</v>
      </c>
      <c r="D65" s="17"/>
    </row>
    <row r="66" spans="1:4" ht="47.25">
      <c r="A66" s="4">
        <v>6</v>
      </c>
      <c r="B66" s="3" t="s">
        <v>260</v>
      </c>
      <c r="C66" s="5">
        <v>801430</v>
      </c>
      <c r="D66" s="17"/>
    </row>
    <row r="67" spans="1:4" ht="35.25" customHeight="1">
      <c r="A67" s="4">
        <v>7</v>
      </c>
      <c r="B67" s="20" t="s">
        <v>13</v>
      </c>
      <c r="C67" s="22">
        <v>933956</v>
      </c>
      <c r="D67" s="17"/>
    </row>
    <row r="68" spans="1:4" ht="31.5">
      <c r="A68" s="4">
        <v>8</v>
      </c>
      <c r="B68" s="20" t="s">
        <v>264</v>
      </c>
      <c r="C68" s="22">
        <v>277899</v>
      </c>
      <c r="D68" s="17"/>
    </row>
    <row r="69" spans="1:4" ht="31.5">
      <c r="A69" s="4">
        <v>9</v>
      </c>
      <c r="B69" s="3" t="s">
        <v>114</v>
      </c>
      <c r="C69" s="5">
        <v>47268</v>
      </c>
      <c r="D69" s="17"/>
    </row>
    <row r="70" spans="1:4" ht="31.5">
      <c r="A70" s="4">
        <v>10</v>
      </c>
      <c r="B70" s="3" t="s">
        <v>115</v>
      </c>
      <c r="C70" s="5">
        <v>13743</v>
      </c>
      <c r="D70" s="17"/>
    </row>
    <row r="71" spans="1:4" ht="31.5">
      <c r="A71" s="4">
        <v>11</v>
      </c>
      <c r="B71" s="3" t="s">
        <v>116</v>
      </c>
      <c r="C71" s="5">
        <v>13693</v>
      </c>
      <c r="D71" s="17"/>
    </row>
    <row r="72" spans="1:4" ht="31.5">
      <c r="A72" s="4">
        <v>12</v>
      </c>
      <c r="B72" s="3" t="s">
        <v>117</v>
      </c>
      <c r="C72" s="5">
        <v>47440</v>
      </c>
      <c r="D72" s="17"/>
    </row>
    <row r="73" spans="1:4" ht="31.5">
      <c r="A73" s="4">
        <v>13</v>
      </c>
      <c r="B73" s="3" t="s">
        <v>118</v>
      </c>
      <c r="C73" s="5">
        <v>11860</v>
      </c>
      <c r="D73" s="17"/>
    </row>
    <row r="74" spans="1:4" ht="71.25" customHeight="1">
      <c r="A74" s="4">
        <v>14</v>
      </c>
      <c r="B74" s="3" t="s">
        <v>14</v>
      </c>
      <c r="C74" s="5">
        <v>108751</v>
      </c>
      <c r="D74" s="17"/>
    </row>
    <row r="75" spans="1:4">
      <c r="A75" s="4"/>
      <c r="B75" s="18" t="s">
        <v>100</v>
      </c>
      <c r="C75" s="19">
        <f>SUM(C61:C74)</f>
        <v>26368304</v>
      </c>
      <c r="D75" s="17"/>
    </row>
    <row r="76" spans="1:4">
      <c r="A76" s="104" t="s">
        <v>119</v>
      </c>
      <c r="B76" s="104"/>
      <c r="C76" s="104"/>
      <c r="D76" s="17"/>
    </row>
    <row r="77" spans="1:4" ht="47.25">
      <c r="A77" s="4">
        <v>1</v>
      </c>
      <c r="B77" s="3" t="s">
        <v>216</v>
      </c>
      <c r="C77" s="5">
        <f>2500000</f>
        <v>2500000</v>
      </c>
      <c r="D77" s="17"/>
    </row>
    <row r="78" spans="1:4">
      <c r="A78" s="4"/>
      <c r="B78" s="24" t="s">
        <v>100</v>
      </c>
      <c r="C78" s="19">
        <f>C77</f>
        <v>2500000</v>
      </c>
      <c r="D78" s="17"/>
    </row>
    <row r="79" spans="1:4">
      <c r="A79" s="104" t="s">
        <v>106</v>
      </c>
      <c r="B79" s="104"/>
      <c r="C79" s="104"/>
      <c r="D79" s="17"/>
    </row>
    <row r="80" spans="1:4" ht="47.25">
      <c r="A80" s="16">
        <v>1</v>
      </c>
      <c r="B80" s="6" t="s">
        <v>261</v>
      </c>
      <c r="C80" s="5">
        <v>5062191</v>
      </c>
      <c r="D80" s="17"/>
    </row>
    <row r="81" spans="1:4">
      <c r="A81" s="4"/>
      <c r="B81" s="18" t="s">
        <v>100</v>
      </c>
      <c r="C81" s="19">
        <f>C80</f>
        <v>5062191</v>
      </c>
      <c r="D81" s="17"/>
    </row>
    <row r="82" spans="1:4" ht="15.6" customHeight="1">
      <c r="A82" s="92" t="s">
        <v>99</v>
      </c>
      <c r="B82" s="92"/>
      <c r="C82" s="92"/>
      <c r="D82" s="17"/>
    </row>
    <row r="83" spans="1:4" ht="31.5">
      <c r="A83" s="16">
        <v>1</v>
      </c>
      <c r="B83" s="3" t="s">
        <v>262</v>
      </c>
      <c r="C83" s="5">
        <v>5050000</v>
      </c>
      <c r="D83" s="17"/>
    </row>
    <row r="84" spans="1:4" ht="31.5">
      <c r="A84" s="16">
        <v>2</v>
      </c>
      <c r="B84" s="3" t="s">
        <v>120</v>
      </c>
      <c r="C84" s="22">
        <f>600000+82734</f>
        <v>682734</v>
      </c>
      <c r="D84" s="17"/>
    </row>
    <row r="85" spans="1:4" ht="47.25">
      <c r="A85" s="16">
        <v>3</v>
      </c>
      <c r="B85" s="3" t="s">
        <v>15</v>
      </c>
      <c r="C85" s="22">
        <f>6689512+6600000</f>
        <v>13289512</v>
      </c>
      <c r="D85" s="17"/>
    </row>
    <row r="86" spans="1:4" ht="31.5">
      <c r="A86" s="16">
        <v>4</v>
      </c>
      <c r="B86" s="3" t="s">
        <v>16</v>
      </c>
      <c r="C86" s="22">
        <f>500000+2000000</f>
        <v>2500000</v>
      </c>
      <c r="D86" s="17"/>
    </row>
    <row r="87" spans="1:4">
      <c r="A87" s="16">
        <v>5</v>
      </c>
      <c r="B87" s="6" t="s">
        <v>121</v>
      </c>
      <c r="C87" s="22">
        <v>1051203</v>
      </c>
      <c r="D87" s="17"/>
    </row>
    <row r="88" spans="1:4" ht="31.5">
      <c r="A88" s="16">
        <v>6</v>
      </c>
      <c r="B88" s="6" t="s">
        <v>210</v>
      </c>
      <c r="C88" s="22">
        <v>1154671</v>
      </c>
      <c r="D88" s="17"/>
    </row>
    <row r="89" spans="1:4" ht="36" customHeight="1">
      <c r="A89" s="16">
        <v>7</v>
      </c>
      <c r="B89" s="6" t="s">
        <v>245</v>
      </c>
      <c r="C89" s="22">
        <v>3756808</v>
      </c>
      <c r="D89" s="17"/>
    </row>
    <row r="90" spans="1:4" ht="18.75" customHeight="1">
      <c r="A90" s="16"/>
      <c r="B90" s="18" t="s">
        <v>100</v>
      </c>
      <c r="C90" s="19">
        <f>C83+C84+C85+C87+C86+C88+C89</f>
        <v>27484928</v>
      </c>
      <c r="D90" s="17"/>
    </row>
    <row r="91" spans="1:4" ht="15.6" customHeight="1">
      <c r="A91" s="92" t="s">
        <v>122</v>
      </c>
      <c r="B91" s="92"/>
      <c r="C91" s="92"/>
      <c r="D91" s="17"/>
    </row>
    <row r="92" spans="1:4" ht="63">
      <c r="A92" s="16">
        <v>1</v>
      </c>
      <c r="B92" s="87" t="s">
        <v>3</v>
      </c>
      <c r="C92" s="5">
        <v>1000000</v>
      </c>
      <c r="D92" s="17"/>
    </row>
    <row r="93" spans="1:4">
      <c r="A93" s="16">
        <v>2</v>
      </c>
      <c r="B93" s="6" t="s">
        <v>121</v>
      </c>
      <c r="C93" s="5">
        <v>345892</v>
      </c>
      <c r="D93" s="17"/>
    </row>
    <row r="94" spans="1:4">
      <c r="A94" s="16">
        <v>3</v>
      </c>
      <c r="B94" s="6" t="s">
        <v>123</v>
      </c>
      <c r="C94" s="5">
        <f>6500283-157732-206193</f>
        <v>6136358</v>
      </c>
      <c r="D94" s="17"/>
    </row>
    <row r="95" spans="1:4" ht="54.6" customHeight="1">
      <c r="A95" s="16">
        <v>4</v>
      </c>
      <c r="B95" s="3" t="s">
        <v>17</v>
      </c>
      <c r="C95" s="5">
        <f>1631331-48906</f>
        <v>1582425</v>
      </c>
      <c r="D95" s="17"/>
    </row>
    <row r="96" spans="1:4">
      <c r="A96" s="16"/>
      <c r="B96" s="18" t="s">
        <v>100</v>
      </c>
      <c r="C96" s="19">
        <f>C92+C93+C94+C95</f>
        <v>9064675</v>
      </c>
      <c r="D96" s="17"/>
    </row>
    <row r="97" spans="1:4" ht="15.6" customHeight="1">
      <c r="A97" s="92" t="s">
        <v>124</v>
      </c>
      <c r="B97" s="92"/>
      <c r="C97" s="92"/>
      <c r="D97" s="17"/>
    </row>
    <row r="98" spans="1:4" ht="31.5">
      <c r="A98" s="16">
        <v>1</v>
      </c>
      <c r="B98" s="6" t="s">
        <v>18</v>
      </c>
      <c r="C98" s="5">
        <v>2500000</v>
      </c>
      <c r="D98" s="17"/>
    </row>
    <row r="99" spans="1:4" ht="48" customHeight="1">
      <c r="A99" s="16">
        <v>2</v>
      </c>
      <c r="B99" s="6" t="s">
        <v>19</v>
      </c>
      <c r="C99" s="5">
        <f>2080000+335000</f>
        <v>2415000</v>
      </c>
      <c r="D99" s="17"/>
    </row>
    <row r="100" spans="1:4">
      <c r="A100" s="16">
        <v>3</v>
      </c>
      <c r="B100" s="6" t="s">
        <v>125</v>
      </c>
      <c r="C100" s="5">
        <v>855250</v>
      </c>
      <c r="D100" s="17"/>
    </row>
    <row r="101" spans="1:4" ht="40.5" customHeight="1">
      <c r="A101" s="16">
        <v>4</v>
      </c>
      <c r="B101" s="6" t="s">
        <v>20</v>
      </c>
      <c r="C101" s="5">
        <v>199500</v>
      </c>
      <c r="D101" s="17"/>
    </row>
    <row r="102" spans="1:4">
      <c r="A102" s="16"/>
      <c r="B102" s="18" t="s">
        <v>100</v>
      </c>
      <c r="C102" s="15">
        <f>SUM(C98:C101)</f>
        <v>5969750</v>
      </c>
      <c r="D102" s="17"/>
    </row>
    <row r="103" spans="1:4" ht="15.6" customHeight="1">
      <c r="A103" s="92" t="s">
        <v>126</v>
      </c>
      <c r="B103" s="92"/>
      <c r="C103" s="92"/>
      <c r="D103" s="17"/>
    </row>
    <row r="104" spans="1:4" ht="31.5">
      <c r="A104" s="16">
        <v>1</v>
      </c>
      <c r="B104" s="3" t="s">
        <v>226</v>
      </c>
      <c r="C104" s="22">
        <v>6032995</v>
      </c>
      <c r="D104" s="17"/>
    </row>
    <row r="105" spans="1:4">
      <c r="A105" s="16">
        <v>2</v>
      </c>
      <c r="B105" s="6" t="s">
        <v>121</v>
      </c>
      <c r="C105" s="5">
        <f>750000-80000</f>
        <v>670000</v>
      </c>
      <c r="D105" s="17"/>
    </row>
    <row r="106" spans="1:4" ht="31.5">
      <c r="A106" s="16">
        <v>3</v>
      </c>
      <c r="B106" s="6" t="s">
        <v>127</v>
      </c>
      <c r="C106" s="5">
        <f>1785000-262503</f>
        <v>1522497</v>
      </c>
      <c r="D106" s="17"/>
    </row>
    <row r="107" spans="1:4">
      <c r="A107" s="16">
        <v>4</v>
      </c>
      <c r="B107" s="6" t="s">
        <v>21</v>
      </c>
      <c r="C107" s="5">
        <v>197534</v>
      </c>
      <c r="D107" s="17"/>
    </row>
    <row r="108" spans="1:4" ht="31.5">
      <c r="A108" s="16">
        <v>5</v>
      </c>
      <c r="B108" s="6" t="s">
        <v>22</v>
      </c>
      <c r="C108" s="5">
        <v>57013</v>
      </c>
      <c r="D108" s="17"/>
    </row>
    <row r="109" spans="1:4">
      <c r="A109" s="16"/>
      <c r="B109" s="18" t="s">
        <v>100</v>
      </c>
      <c r="C109" s="15">
        <f>C104+C105+C106+C107+C108</f>
        <v>8480039</v>
      </c>
      <c r="D109" s="17"/>
    </row>
    <row r="110" spans="1:4" ht="15.6" customHeight="1">
      <c r="A110" s="92" t="s">
        <v>128</v>
      </c>
      <c r="B110" s="92"/>
      <c r="C110" s="92"/>
      <c r="D110" s="17"/>
    </row>
    <row r="111" spans="1:4">
      <c r="A111" s="16">
        <v>1</v>
      </c>
      <c r="B111" s="6" t="s">
        <v>131</v>
      </c>
      <c r="C111" s="5">
        <v>864730</v>
      </c>
      <c r="D111" s="17"/>
    </row>
    <row r="112" spans="1:4">
      <c r="A112" s="16">
        <v>2</v>
      </c>
      <c r="B112" s="6" t="s">
        <v>129</v>
      </c>
      <c r="C112" s="5">
        <v>700885</v>
      </c>
      <c r="D112" s="17"/>
    </row>
    <row r="113" spans="1:4" ht="31.5">
      <c r="A113" s="16">
        <v>3</v>
      </c>
      <c r="B113" s="6" t="s">
        <v>23</v>
      </c>
      <c r="C113" s="5">
        <v>117878</v>
      </c>
      <c r="D113" s="17"/>
    </row>
    <row r="114" spans="1:4">
      <c r="A114" s="16"/>
      <c r="B114" s="18" t="s">
        <v>100</v>
      </c>
      <c r="C114" s="15">
        <f>C111+C112+C113</f>
        <v>1683493</v>
      </c>
      <c r="D114" s="17"/>
    </row>
    <row r="115" spans="1:4" ht="19.149999999999999" customHeight="1">
      <c r="A115" s="104" t="s">
        <v>130</v>
      </c>
      <c r="B115" s="104"/>
      <c r="C115" s="104"/>
      <c r="D115" s="17"/>
    </row>
    <row r="116" spans="1:4">
      <c r="A116" s="16">
        <v>1</v>
      </c>
      <c r="B116" s="6" t="s">
        <v>131</v>
      </c>
      <c r="C116" s="5">
        <f>1283568-8016</f>
        <v>1275552</v>
      </c>
      <c r="D116" s="17"/>
    </row>
    <row r="117" spans="1:4">
      <c r="A117" s="16">
        <v>2</v>
      </c>
      <c r="B117" s="6" t="s">
        <v>211</v>
      </c>
      <c r="C117" s="5">
        <v>377515</v>
      </c>
      <c r="D117" s="17"/>
    </row>
    <row r="118" spans="1:4" ht="31.5">
      <c r="A118" s="16">
        <v>3</v>
      </c>
      <c r="B118" s="6" t="s">
        <v>227</v>
      </c>
      <c r="C118" s="5">
        <v>72485</v>
      </c>
      <c r="D118" s="17"/>
    </row>
    <row r="119" spans="1:4" ht="31.5">
      <c r="A119" s="16">
        <v>4</v>
      </c>
      <c r="B119" s="6" t="s">
        <v>24</v>
      </c>
      <c r="C119" s="5">
        <v>47500</v>
      </c>
      <c r="D119" s="17"/>
    </row>
    <row r="120" spans="1:4" ht="31.5">
      <c r="A120" s="16">
        <v>5</v>
      </c>
      <c r="B120" s="6" t="s">
        <v>25</v>
      </c>
      <c r="C120" s="5">
        <f>48140+41258</f>
        <v>89398</v>
      </c>
      <c r="D120" s="17"/>
    </row>
    <row r="121" spans="1:4">
      <c r="A121" s="4"/>
      <c r="B121" s="18" t="s">
        <v>100</v>
      </c>
      <c r="C121" s="19">
        <f>C116+C117+C118+C119+C120</f>
        <v>1862450</v>
      </c>
      <c r="D121" s="17"/>
    </row>
    <row r="122" spans="1:4" ht="22.5" customHeight="1">
      <c r="A122" s="104" t="s">
        <v>132</v>
      </c>
      <c r="B122" s="104"/>
      <c r="C122" s="104"/>
      <c r="D122" s="17"/>
    </row>
    <row r="123" spans="1:4" ht="21" customHeight="1">
      <c r="A123" s="16">
        <v>1</v>
      </c>
      <c r="B123" s="6" t="s">
        <v>131</v>
      </c>
      <c r="C123" s="5">
        <v>299419</v>
      </c>
      <c r="D123" s="17"/>
    </row>
    <row r="124" spans="1:4">
      <c r="A124" s="4"/>
      <c r="B124" s="18" t="s">
        <v>100</v>
      </c>
      <c r="C124" s="19">
        <f>C123</f>
        <v>299419</v>
      </c>
      <c r="D124" s="17"/>
    </row>
    <row r="125" spans="1:4" ht="15.6" customHeight="1">
      <c r="A125" s="92" t="s">
        <v>133</v>
      </c>
      <c r="B125" s="92"/>
      <c r="C125" s="92"/>
      <c r="D125" s="17"/>
    </row>
    <row r="126" spans="1:4" ht="31.5">
      <c r="A126" s="4">
        <v>1</v>
      </c>
      <c r="B126" s="3" t="s">
        <v>134</v>
      </c>
      <c r="C126" s="22">
        <v>119411</v>
      </c>
      <c r="D126" s="17"/>
    </row>
    <row r="127" spans="1:4">
      <c r="A127" s="4"/>
      <c r="B127" s="18" t="s">
        <v>100</v>
      </c>
      <c r="C127" s="19">
        <f>C126</f>
        <v>119411</v>
      </c>
      <c r="D127" s="17"/>
    </row>
    <row r="128" spans="1:4" ht="37.5" customHeight="1">
      <c r="A128" s="92" t="s">
        <v>135</v>
      </c>
      <c r="B128" s="92"/>
      <c r="C128" s="92"/>
      <c r="D128" s="17"/>
    </row>
    <row r="129" spans="1:4" ht="63">
      <c r="A129" s="4">
        <v>1</v>
      </c>
      <c r="B129" s="3" t="s">
        <v>4</v>
      </c>
      <c r="C129" s="22">
        <v>79777</v>
      </c>
      <c r="D129" s="17"/>
    </row>
    <row r="130" spans="1:4" ht="31.5">
      <c r="A130" s="4">
        <v>2</v>
      </c>
      <c r="B130" s="3" t="s">
        <v>136</v>
      </c>
      <c r="C130" s="5">
        <v>275273</v>
      </c>
      <c r="D130" s="17"/>
    </row>
    <row r="131" spans="1:4" ht="18" customHeight="1">
      <c r="A131" s="4"/>
      <c r="B131" s="18" t="s">
        <v>100</v>
      </c>
      <c r="C131" s="19">
        <f>C129+C130</f>
        <v>355050</v>
      </c>
      <c r="D131" s="17"/>
    </row>
    <row r="132" spans="1:4" ht="18.600000000000001" customHeight="1" thickBot="1">
      <c r="A132" s="53"/>
      <c r="B132" s="54" t="s">
        <v>137</v>
      </c>
      <c r="C132" s="60">
        <f>C131+C127+C124+C121+C114+C109+C102+C96+C90+C81+C78+C75</f>
        <v>89249710</v>
      </c>
      <c r="D132" s="17"/>
    </row>
    <row r="133" spans="1:4" ht="18.600000000000001" customHeight="1" thickBot="1">
      <c r="A133" s="93" t="s">
        <v>138</v>
      </c>
      <c r="B133" s="94"/>
      <c r="C133" s="95"/>
      <c r="D133" s="17"/>
    </row>
    <row r="134" spans="1:4" ht="18.75" customHeight="1">
      <c r="A134" s="103" t="s">
        <v>103</v>
      </c>
      <c r="B134" s="103"/>
      <c r="C134" s="103"/>
      <c r="D134" s="17"/>
    </row>
    <row r="135" spans="1:4" ht="47.25">
      <c r="A135" s="16">
        <v>1</v>
      </c>
      <c r="B135" s="3" t="s">
        <v>139</v>
      </c>
      <c r="C135" s="22">
        <v>2862784</v>
      </c>
      <c r="D135" s="17"/>
    </row>
    <row r="136" spans="1:4" ht="31.5">
      <c r="A136" s="16">
        <v>2</v>
      </c>
      <c r="B136" s="3" t="s">
        <v>212</v>
      </c>
      <c r="C136" s="5">
        <v>1512874</v>
      </c>
      <c r="D136" s="17"/>
    </row>
    <row r="137" spans="1:4" ht="40.9" customHeight="1">
      <c r="A137" s="16">
        <v>3</v>
      </c>
      <c r="B137" s="3" t="s">
        <v>140</v>
      </c>
      <c r="C137" s="5">
        <v>2075713</v>
      </c>
      <c r="D137" s="17"/>
    </row>
    <row r="138" spans="1:4" ht="15.75" customHeight="1">
      <c r="A138" s="16"/>
      <c r="B138" s="18" t="s">
        <v>100</v>
      </c>
      <c r="C138" s="15">
        <f>C137+C136+C135</f>
        <v>6451371</v>
      </c>
      <c r="D138" s="17"/>
    </row>
    <row r="139" spans="1:4" ht="15.6" customHeight="1">
      <c r="A139" s="92" t="s">
        <v>141</v>
      </c>
      <c r="B139" s="92"/>
      <c r="C139" s="92"/>
      <c r="D139" s="17"/>
    </row>
    <row r="140" spans="1:4" ht="47.25">
      <c r="A140" s="16">
        <v>1</v>
      </c>
      <c r="B140" s="3" t="s">
        <v>217</v>
      </c>
      <c r="C140" s="5">
        <v>113376</v>
      </c>
      <c r="D140" s="17"/>
    </row>
    <row r="141" spans="1:4">
      <c r="A141" s="16"/>
      <c r="B141" s="18" t="s">
        <v>100</v>
      </c>
      <c r="C141" s="15">
        <f>C140</f>
        <v>113376</v>
      </c>
      <c r="D141" s="17"/>
    </row>
    <row r="142" spans="1:4" ht="32.450000000000003" customHeight="1">
      <c r="A142" s="92" t="s">
        <v>142</v>
      </c>
      <c r="B142" s="92"/>
      <c r="C142" s="92"/>
      <c r="D142" s="17"/>
    </row>
    <row r="143" spans="1:4" ht="78.75">
      <c r="A143" s="4">
        <v>1</v>
      </c>
      <c r="B143" s="3" t="s">
        <v>26</v>
      </c>
      <c r="C143" s="22">
        <v>199629</v>
      </c>
      <c r="D143" s="17"/>
    </row>
    <row r="144" spans="1:4">
      <c r="A144" s="16"/>
      <c r="B144" s="18" t="s">
        <v>100</v>
      </c>
      <c r="C144" s="15">
        <f>C143</f>
        <v>199629</v>
      </c>
      <c r="D144" s="17"/>
    </row>
    <row r="145" spans="1:4" ht="18.600000000000001" customHeight="1">
      <c r="A145" s="104" t="s">
        <v>143</v>
      </c>
      <c r="B145" s="104"/>
      <c r="C145" s="104"/>
      <c r="D145" s="17"/>
    </row>
    <row r="146" spans="1:4">
      <c r="A146" s="4">
        <v>1</v>
      </c>
      <c r="B146" s="3" t="s">
        <v>27</v>
      </c>
      <c r="C146" s="22">
        <v>568661</v>
      </c>
      <c r="D146" s="17"/>
    </row>
    <row r="147" spans="1:4">
      <c r="A147" s="4"/>
      <c r="B147" s="18" t="s">
        <v>100</v>
      </c>
      <c r="C147" s="19">
        <f>SUM(C146)</f>
        <v>568661</v>
      </c>
      <c r="D147" s="17"/>
    </row>
    <row r="148" spans="1:4" ht="15.6" customHeight="1">
      <c r="A148" s="92" t="s">
        <v>144</v>
      </c>
      <c r="B148" s="92"/>
      <c r="C148" s="92"/>
      <c r="D148" s="17"/>
    </row>
    <row r="149" spans="1:4" ht="63">
      <c r="A149" s="16">
        <v>1</v>
      </c>
      <c r="B149" s="3" t="s">
        <v>28</v>
      </c>
      <c r="C149" s="22">
        <v>170414</v>
      </c>
      <c r="D149" s="17"/>
    </row>
    <row r="150" spans="1:4">
      <c r="A150" s="16"/>
      <c r="B150" s="18" t="s">
        <v>100</v>
      </c>
      <c r="C150" s="15">
        <f>SUM(C149:C149)</f>
        <v>170414</v>
      </c>
      <c r="D150" s="17"/>
    </row>
    <row r="151" spans="1:4">
      <c r="A151" s="16"/>
      <c r="B151" s="18" t="s">
        <v>145</v>
      </c>
      <c r="C151" s="15">
        <f>C138+C141+C144+C147+C150</f>
        <v>7503451</v>
      </c>
      <c r="D151" s="17"/>
    </row>
    <row r="152" spans="1:4" ht="16.5" thickBot="1">
      <c r="A152" s="53"/>
      <c r="B152" s="54"/>
      <c r="C152" s="60"/>
      <c r="D152" s="17"/>
    </row>
    <row r="153" spans="1:4" ht="15.6" customHeight="1" thickBot="1">
      <c r="A153" s="93" t="s">
        <v>146</v>
      </c>
      <c r="B153" s="94"/>
      <c r="C153" s="95"/>
      <c r="D153" s="17"/>
    </row>
    <row r="154" spans="1:4" ht="37.5" customHeight="1">
      <c r="A154" s="105" t="s">
        <v>142</v>
      </c>
      <c r="B154" s="105"/>
      <c r="C154" s="105"/>
      <c r="D154" s="17"/>
    </row>
    <row r="155" spans="1:4" ht="31.5">
      <c r="A155" s="4">
        <v>1</v>
      </c>
      <c r="B155" s="3" t="s">
        <v>29</v>
      </c>
      <c r="C155" s="5">
        <v>95139</v>
      </c>
      <c r="D155" s="17"/>
    </row>
    <row r="156" spans="1:4" ht="47.25">
      <c r="A156" s="4">
        <v>2</v>
      </c>
      <c r="B156" s="3" t="s">
        <v>30</v>
      </c>
      <c r="C156" s="5">
        <v>1590756</v>
      </c>
      <c r="D156" s="17"/>
    </row>
    <row r="157" spans="1:4" ht="47.25">
      <c r="A157" s="4">
        <v>3</v>
      </c>
      <c r="B157" s="3" t="s">
        <v>31</v>
      </c>
      <c r="C157" s="22">
        <v>613285</v>
      </c>
      <c r="D157" s="17"/>
    </row>
    <row r="158" spans="1:4" ht="47.25">
      <c r="A158" s="4">
        <v>4</v>
      </c>
      <c r="B158" s="3" t="s">
        <v>32</v>
      </c>
      <c r="C158" s="22">
        <v>2029644</v>
      </c>
      <c r="D158" s="17"/>
    </row>
    <row r="159" spans="1:4" ht="63">
      <c r="A159" s="4">
        <v>5</v>
      </c>
      <c r="B159" s="3" t="s">
        <v>266</v>
      </c>
      <c r="C159" s="22">
        <v>71176</v>
      </c>
      <c r="D159" s="17"/>
    </row>
    <row r="160" spans="1:4">
      <c r="A160" s="16"/>
      <c r="B160" s="18" t="s">
        <v>100</v>
      </c>
      <c r="C160" s="19">
        <f>SUM(C155:C159)</f>
        <v>4400000</v>
      </c>
      <c r="D160" s="17"/>
    </row>
    <row r="161" spans="1:4">
      <c r="A161" s="104" t="s">
        <v>103</v>
      </c>
      <c r="B161" s="104"/>
      <c r="C161" s="104"/>
      <c r="D161" s="17"/>
    </row>
    <row r="162" spans="1:4" ht="31.5">
      <c r="A162" s="16">
        <v>1</v>
      </c>
      <c r="B162" s="3" t="s">
        <v>240</v>
      </c>
      <c r="C162" s="22">
        <v>524514</v>
      </c>
      <c r="D162" s="17"/>
    </row>
    <row r="163" spans="1:4" ht="31.5">
      <c r="A163" s="16">
        <v>2</v>
      </c>
      <c r="B163" s="3" t="s">
        <v>218</v>
      </c>
      <c r="C163" s="5">
        <v>155512</v>
      </c>
      <c r="D163" s="17"/>
    </row>
    <row r="164" spans="1:4">
      <c r="A164" s="16"/>
      <c r="B164" s="18" t="s">
        <v>100</v>
      </c>
      <c r="C164" s="19">
        <f>C162+C163</f>
        <v>680026</v>
      </c>
      <c r="D164" s="17"/>
    </row>
    <row r="165" spans="1:4" ht="16.149999999999999" customHeight="1">
      <c r="A165" s="92" t="s">
        <v>147</v>
      </c>
      <c r="B165" s="92"/>
      <c r="C165" s="92"/>
      <c r="D165" s="17"/>
    </row>
    <row r="166" spans="1:4" ht="31.5">
      <c r="A166" s="16">
        <v>1</v>
      </c>
      <c r="B166" s="3" t="s">
        <v>148</v>
      </c>
      <c r="C166" s="5">
        <v>160000</v>
      </c>
      <c r="D166" s="17"/>
    </row>
    <row r="167" spans="1:4" ht="31.5">
      <c r="A167" s="16">
        <v>2</v>
      </c>
      <c r="B167" s="3" t="s">
        <v>149</v>
      </c>
      <c r="C167" s="5">
        <v>650000</v>
      </c>
      <c r="D167" s="17"/>
    </row>
    <row r="168" spans="1:4" ht="31.5">
      <c r="A168" s="16">
        <v>3</v>
      </c>
      <c r="B168" s="3" t="s">
        <v>150</v>
      </c>
      <c r="C168" s="5">
        <v>336514</v>
      </c>
      <c r="D168" s="17"/>
    </row>
    <row r="169" spans="1:4" ht="31.5">
      <c r="A169" s="16">
        <v>4</v>
      </c>
      <c r="B169" s="3" t="s">
        <v>151</v>
      </c>
      <c r="C169" s="5">
        <v>493244</v>
      </c>
      <c r="D169" s="17"/>
    </row>
    <row r="170" spans="1:4" ht="31.5">
      <c r="A170" s="4">
        <v>5</v>
      </c>
      <c r="B170" s="3" t="s">
        <v>213</v>
      </c>
      <c r="C170" s="5">
        <v>5000000</v>
      </c>
      <c r="D170" s="17"/>
    </row>
    <row r="171" spans="1:4" ht="31.5">
      <c r="A171" s="4">
        <v>6</v>
      </c>
      <c r="B171" s="3" t="s">
        <v>33</v>
      </c>
      <c r="C171" s="22">
        <v>1644070</v>
      </c>
      <c r="D171" s="17"/>
    </row>
    <row r="172" spans="1:4" ht="47.25">
      <c r="A172" s="4">
        <v>7</v>
      </c>
      <c r="B172" s="3" t="s">
        <v>5</v>
      </c>
      <c r="C172" s="5">
        <v>300000</v>
      </c>
      <c r="D172" s="17"/>
    </row>
    <row r="173" spans="1:4" ht="31.5">
      <c r="A173" s="4">
        <v>8</v>
      </c>
      <c r="B173" s="21" t="s">
        <v>246</v>
      </c>
      <c r="C173" s="5">
        <v>480976</v>
      </c>
      <c r="D173" s="17"/>
    </row>
    <row r="174" spans="1:4">
      <c r="A174" s="16"/>
      <c r="B174" s="18" t="s">
        <v>100</v>
      </c>
      <c r="C174" s="15">
        <f>SUM(C166:C173)</f>
        <v>9064804</v>
      </c>
      <c r="D174" s="17"/>
    </row>
    <row r="175" spans="1:4" ht="18.75" customHeight="1" thickBot="1">
      <c r="A175" s="53"/>
      <c r="B175" s="54" t="s">
        <v>152</v>
      </c>
      <c r="C175" s="60">
        <f>C160+C164+C174</f>
        <v>14144830</v>
      </c>
      <c r="D175" s="17"/>
    </row>
    <row r="176" spans="1:4" ht="16.149999999999999" customHeight="1" thickBot="1">
      <c r="A176" s="93" t="s">
        <v>153</v>
      </c>
      <c r="B176" s="94"/>
      <c r="C176" s="95"/>
      <c r="D176" s="17"/>
    </row>
    <row r="177" spans="1:4" ht="16.149999999999999" customHeight="1">
      <c r="A177" s="105" t="s">
        <v>154</v>
      </c>
      <c r="B177" s="105"/>
      <c r="C177" s="105"/>
      <c r="D177" s="17"/>
    </row>
    <row r="178" spans="1:4" ht="31.5">
      <c r="A178" s="16">
        <v>1</v>
      </c>
      <c r="B178" s="3" t="s">
        <v>34</v>
      </c>
      <c r="C178" s="5">
        <v>199603</v>
      </c>
      <c r="D178" s="17"/>
    </row>
    <row r="179" spans="1:4" ht="31.5">
      <c r="A179" s="16">
        <v>2</v>
      </c>
      <c r="B179" s="3" t="s">
        <v>35</v>
      </c>
      <c r="C179" s="5">
        <v>199000</v>
      </c>
      <c r="D179" s="17"/>
    </row>
    <row r="180" spans="1:4">
      <c r="A180" s="16"/>
      <c r="B180" s="18" t="s">
        <v>100</v>
      </c>
      <c r="C180" s="15">
        <f>C179+C178</f>
        <v>398603</v>
      </c>
      <c r="D180" s="17"/>
    </row>
    <row r="181" spans="1:4" ht="15.6" customHeight="1">
      <c r="A181" s="92" t="s">
        <v>229</v>
      </c>
      <c r="B181" s="92"/>
      <c r="C181" s="92"/>
      <c r="D181" s="17"/>
    </row>
    <row r="182" spans="1:4">
      <c r="A182" s="16">
        <v>1</v>
      </c>
      <c r="B182" s="3" t="s">
        <v>231</v>
      </c>
      <c r="C182" s="5">
        <v>211801</v>
      </c>
      <c r="D182" s="17"/>
    </row>
    <row r="183" spans="1:4">
      <c r="A183" s="16"/>
      <c r="B183" s="18" t="s">
        <v>100</v>
      </c>
      <c r="C183" s="15">
        <f>C182</f>
        <v>211801</v>
      </c>
      <c r="D183" s="17"/>
    </row>
    <row r="184" spans="1:4" ht="15.6" customHeight="1">
      <c r="A184" s="92" t="s">
        <v>106</v>
      </c>
      <c r="B184" s="92"/>
      <c r="C184" s="92"/>
      <c r="D184" s="17"/>
    </row>
    <row r="185" spans="1:4" ht="63">
      <c r="A185" s="16">
        <v>1</v>
      </c>
      <c r="B185" s="3" t="s">
        <v>36</v>
      </c>
      <c r="C185" s="5">
        <v>5000</v>
      </c>
      <c r="D185" s="17"/>
    </row>
    <row r="186" spans="1:4">
      <c r="A186" s="16">
        <v>2</v>
      </c>
      <c r="B186" s="3" t="s">
        <v>235</v>
      </c>
      <c r="C186" s="5">
        <v>21465</v>
      </c>
      <c r="D186" s="17"/>
    </row>
    <row r="187" spans="1:4">
      <c r="A187" s="16"/>
      <c r="B187" s="18" t="s">
        <v>100</v>
      </c>
      <c r="C187" s="15">
        <f>C185+C186</f>
        <v>26465</v>
      </c>
      <c r="D187" s="17"/>
    </row>
    <row r="188" spans="1:4">
      <c r="A188" s="16"/>
      <c r="B188" s="18" t="s">
        <v>155</v>
      </c>
      <c r="C188" s="15">
        <f>C180+C183+C187</f>
        <v>636869</v>
      </c>
      <c r="D188" s="17"/>
    </row>
    <row r="189" spans="1:4" s="25" customFormat="1" ht="17.25">
      <c r="A189" s="37"/>
      <c r="B189" s="27" t="s">
        <v>156</v>
      </c>
      <c r="C189" s="19">
        <f>C22+C45+C50+C58+C132+C151+C175+C188</f>
        <v>143119805</v>
      </c>
      <c r="D189" s="17"/>
    </row>
    <row r="190" spans="1:4" s="25" customFormat="1" ht="18" thickBot="1">
      <c r="A190" s="59"/>
      <c r="B190" s="70"/>
      <c r="C190" s="55"/>
      <c r="D190" s="17"/>
    </row>
    <row r="191" spans="1:4" s="25" customFormat="1" ht="17.25">
      <c r="A191" s="107" t="s">
        <v>157</v>
      </c>
      <c r="B191" s="108"/>
      <c r="C191" s="109"/>
      <c r="D191" s="17"/>
    </row>
    <row r="192" spans="1:4" ht="15.6" customHeight="1" thickBot="1">
      <c r="A192" s="123" t="s">
        <v>158</v>
      </c>
      <c r="B192" s="124"/>
      <c r="C192" s="125"/>
      <c r="D192" s="17"/>
    </row>
    <row r="193" spans="1:4">
      <c r="A193" s="103" t="s">
        <v>113</v>
      </c>
      <c r="B193" s="103"/>
      <c r="C193" s="103"/>
      <c r="D193" s="17"/>
    </row>
    <row r="194" spans="1:4" ht="47.25">
      <c r="A194" s="4">
        <v>1</v>
      </c>
      <c r="B194" s="21" t="s">
        <v>37</v>
      </c>
      <c r="C194" s="22">
        <f>1854673</f>
        <v>1854673</v>
      </c>
      <c r="D194" s="17"/>
    </row>
    <row r="195" spans="1:4" ht="47.25">
      <c r="A195" s="4">
        <f t="shared" ref="A195:A206" si="0">A194+1</f>
        <v>2</v>
      </c>
      <c r="B195" s="20" t="s">
        <v>38</v>
      </c>
      <c r="C195" s="22">
        <v>1400000</v>
      </c>
      <c r="D195" s="17"/>
    </row>
    <row r="196" spans="1:4" ht="56.25" customHeight="1">
      <c r="A196" s="4">
        <f t="shared" si="0"/>
        <v>3</v>
      </c>
      <c r="B196" s="20" t="s">
        <v>39</v>
      </c>
      <c r="C196" s="22">
        <v>209089</v>
      </c>
      <c r="D196" s="17"/>
    </row>
    <row r="197" spans="1:4" ht="47.25">
      <c r="A197" s="4">
        <f t="shared" si="0"/>
        <v>4</v>
      </c>
      <c r="B197" s="20" t="s">
        <v>6</v>
      </c>
      <c r="C197" s="22">
        <v>1128304</v>
      </c>
      <c r="D197" s="17"/>
    </row>
    <row r="198" spans="1:4" ht="31.5">
      <c r="A198" s="4">
        <f t="shared" si="0"/>
        <v>5</v>
      </c>
      <c r="B198" s="21" t="s">
        <v>159</v>
      </c>
      <c r="C198" s="22">
        <v>1700000</v>
      </c>
      <c r="D198" s="17"/>
    </row>
    <row r="199" spans="1:4" ht="47.25">
      <c r="A199" s="4">
        <v>6</v>
      </c>
      <c r="B199" s="20" t="s">
        <v>40</v>
      </c>
      <c r="C199" s="22">
        <v>848527</v>
      </c>
      <c r="D199" s="17"/>
    </row>
    <row r="200" spans="1:4" ht="31.5">
      <c r="A200" s="4">
        <f t="shared" si="0"/>
        <v>7</v>
      </c>
      <c r="B200" s="20" t="s">
        <v>41</v>
      </c>
      <c r="C200" s="22">
        <v>1562229</v>
      </c>
      <c r="D200" s="17"/>
    </row>
    <row r="201" spans="1:4" ht="31.5">
      <c r="A201" s="4">
        <f t="shared" si="0"/>
        <v>8</v>
      </c>
      <c r="B201" s="21" t="s">
        <v>42</v>
      </c>
      <c r="C201" s="22">
        <f>3078986-200000</f>
        <v>2878986</v>
      </c>
      <c r="D201" s="17"/>
    </row>
    <row r="202" spans="1:4" ht="36.6" customHeight="1">
      <c r="A202" s="4">
        <f t="shared" si="0"/>
        <v>9</v>
      </c>
      <c r="B202" s="20" t="s">
        <v>43</v>
      </c>
      <c r="C202" s="22">
        <v>234127</v>
      </c>
      <c r="D202" s="17"/>
    </row>
    <row r="203" spans="1:4" ht="47.25">
      <c r="A203" s="4">
        <v>10</v>
      </c>
      <c r="B203" s="20" t="s">
        <v>44</v>
      </c>
      <c r="C203" s="22">
        <v>310162</v>
      </c>
      <c r="D203" s="17"/>
    </row>
    <row r="204" spans="1:4" ht="31.5">
      <c r="A204" s="4">
        <v>11</v>
      </c>
      <c r="B204" s="20" t="s">
        <v>45</v>
      </c>
      <c r="C204" s="22">
        <v>203945</v>
      </c>
      <c r="D204" s="17"/>
    </row>
    <row r="205" spans="1:4" ht="31.5">
      <c r="A205" s="4">
        <f t="shared" si="0"/>
        <v>12</v>
      </c>
      <c r="B205" s="20" t="s">
        <v>46</v>
      </c>
      <c r="C205" s="22">
        <v>264192</v>
      </c>
      <c r="D205" s="17"/>
    </row>
    <row r="206" spans="1:4">
      <c r="A206" s="4">
        <f t="shared" si="0"/>
        <v>13</v>
      </c>
      <c r="B206" s="20" t="s">
        <v>47</v>
      </c>
      <c r="C206" s="22">
        <v>300000</v>
      </c>
      <c r="D206" s="17"/>
    </row>
    <row r="207" spans="1:4" ht="40.15" customHeight="1">
      <c r="A207" s="4">
        <v>14</v>
      </c>
      <c r="B207" s="20" t="s">
        <v>48</v>
      </c>
      <c r="C207" s="22">
        <v>605087</v>
      </c>
      <c r="D207" s="17"/>
    </row>
    <row r="208" spans="1:4" ht="37.15" customHeight="1">
      <c r="A208" s="4">
        <v>15</v>
      </c>
      <c r="B208" s="20" t="s">
        <v>49</v>
      </c>
      <c r="C208" s="22">
        <f>760280+15110</f>
        <v>775390</v>
      </c>
      <c r="D208" s="17"/>
    </row>
    <row r="209" spans="1:4" ht="35.450000000000003" customHeight="1">
      <c r="A209" s="4">
        <v>16</v>
      </c>
      <c r="B209" s="20" t="s">
        <v>50</v>
      </c>
      <c r="C209" s="22">
        <v>509020</v>
      </c>
      <c r="D209" s="17"/>
    </row>
    <row r="210" spans="1:4" ht="37.9" customHeight="1">
      <c r="A210" s="4">
        <v>17</v>
      </c>
      <c r="B210" s="20" t="s">
        <v>51</v>
      </c>
      <c r="C210" s="22">
        <v>591395</v>
      </c>
      <c r="D210" s="17"/>
    </row>
    <row r="211" spans="1:4" ht="33.75" customHeight="1">
      <c r="A211" s="4">
        <v>18</v>
      </c>
      <c r="B211" s="20" t="s">
        <v>52</v>
      </c>
      <c r="C211" s="22">
        <v>5909344</v>
      </c>
      <c r="D211" s="17"/>
    </row>
    <row r="212" spans="1:4" ht="47.25">
      <c r="A212" s="4">
        <v>19</v>
      </c>
      <c r="B212" s="20" t="s">
        <v>53</v>
      </c>
      <c r="C212" s="22">
        <v>123717</v>
      </c>
      <c r="D212" s="17"/>
    </row>
    <row r="213" spans="1:4" ht="47.25">
      <c r="A213" s="4">
        <v>20</v>
      </c>
      <c r="B213" s="20" t="s">
        <v>54</v>
      </c>
      <c r="C213" s="22">
        <v>185000</v>
      </c>
      <c r="D213" s="17"/>
    </row>
    <row r="214" spans="1:4" ht="47.25">
      <c r="A214" s="4">
        <v>21</v>
      </c>
      <c r="B214" s="20" t="s">
        <v>232</v>
      </c>
      <c r="C214" s="22">
        <v>193908</v>
      </c>
      <c r="D214" s="17"/>
    </row>
    <row r="215" spans="1:4" ht="31.5">
      <c r="A215" s="4">
        <v>22</v>
      </c>
      <c r="B215" s="20" t="s">
        <v>55</v>
      </c>
      <c r="C215" s="22">
        <v>15110</v>
      </c>
      <c r="D215" s="17"/>
    </row>
    <row r="216" spans="1:4" ht="31.5">
      <c r="A216" s="4">
        <v>23</v>
      </c>
      <c r="B216" s="3" t="s">
        <v>265</v>
      </c>
      <c r="C216" s="5">
        <v>107385</v>
      </c>
      <c r="D216" s="17"/>
    </row>
    <row r="217" spans="1:4">
      <c r="A217" s="4"/>
      <c r="B217" s="18" t="s">
        <v>100</v>
      </c>
      <c r="C217" s="19">
        <f>SUM(C194:C216)</f>
        <v>21909590</v>
      </c>
      <c r="D217" s="17"/>
    </row>
    <row r="218" spans="1:4">
      <c r="A218" s="104" t="s">
        <v>103</v>
      </c>
      <c r="B218" s="104"/>
      <c r="C218" s="104"/>
      <c r="D218" s="17"/>
    </row>
    <row r="219" spans="1:4" s="26" customFormat="1">
      <c r="A219" s="4">
        <v>1</v>
      </c>
      <c r="B219" s="3" t="s">
        <v>160</v>
      </c>
      <c r="C219" s="5">
        <v>2316037</v>
      </c>
      <c r="D219" s="17"/>
    </row>
    <row r="220" spans="1:4">
      <c r="A220" s="16"/>
      <c r="B220" s="27" t="s">
        <v>100</v>
      </c>
      <c r="C220" s="15">
        <f>C219</f>
        <v>2316037</v>
      </c>
      <c r="D220" s="17"/>
    </row>
    <row r="221" spans="1:4" ht="15.6" customHeight="1">
      <c r="A221" s="92" t="s">
        <v>106</v>
      </c>
      <c r="B221" s="92"/>
      <c r="C221" s="92"/>
      <c r="D221" s="17"/>
    </row>
    <row r="222" spans="1:4" ht="54.75" customHeight="1">
      <c r="A222" s="16">
        <v>1</v>
      </c>
      <c r="B222" s="6" t="s">
        <v>56</v>
      </c>
      <c r="C222" s="5">
        <v>290383</v>
      </c>
      <c r="D222" s="17"/>
    </row>
    <row r="223" spans="1:4" ht="31.5">
      <c r="A223" s="4">
        <v>2</v>
      </c>
      <c r="B223" s="3" t="s">
        <v>161</v>
      </c>
      <c r="C223" s="22">
        <v>276633</v>
      </c>
      <c r="D223" s="17"/>
    </row>
    <row r="224" spans="1:4" ht="31.5">
      <c r="A224" s="4">
        <v>3</v>
      </c>
      <c r="B224" s="3" t="s">
        <v>57</v>
      </c>
      <c r="C224" s="22">
        <v>105267</v>
      </c>
      <c r="D224" s="17"/>
    </row>
    <row r="225" spans="1:4" ht="31.5">
      <c r="A225" s="4">
        <v>4</v>
      </c>
      <c r="B225" s="3" t="s">
        <v>58</v>
      </c>
      <c r="C225" s="22">
        <v>461172</v>
      </c>
      <c r="D225" s="17"/>
    </row>
    <row r="226" spans="1:4">
      <c r="A226" s="4"/>
      <c r="B226" s="18" t="s">
        <v>100</v>
      </c>
      <c r="C226" s="19">
        <f>C222+C223+C224+C225</f>
        <v>1133455</v>
      </c>
      <c r="D226" s="17"/>
    </row>
    <row r="227" spans="1:4">
      <c r="A227" s="104" t="s">
        <v>119</v>
      </c>
      <c r="B227" s="104"/>
      <c r="C227" s="104"/>
      <c r="D227" s="17"/>
    </row>
    <row r="228" spans="1:4" ht="47.25">
      <c r="A228" s="16">
        <v>1</v>
      </c>
      <c r="B228" s="3" t="s">
        <v>59</v>
      </c>
      <c r="C228" s="5">
        <v>230656</v>
      </c>
      <c r="D228" s="17"/>
    </row>
    <row r="229" spans="1:4" ht="31.5">
      <c r="A229" s="16">
        <v>2</v>
      </c>
      <c r="B229" s="3" t="s">
        <v>89</v>
      </c>
      <c r="C229" s="5">
        <v>175085</v>
      </c>
      <c r="D229" s="17"/>
    </row>
    <row r="230" spans="1:4">
      <c r="A230" s="16"/>
      <c r="B230" s="24" t="s">
        <v>100</v>
      </c>
      <c r="C230" s="15">
        <f>C228+C229</f>
        <v>405741</v>
      </c>
      <c r="D230" s="17"/>
    </row>
    <row r="231" spans="1:4">
      <c r="A231" s="104" t="s">
        <v>162</v>
      </c>
      <c r="B231" s="104"/>
      <c r="C231" s="104"/>
      <c r="D231" s="17"/>
    </row>
    <row r="232" spans="1:4" ht="31.5">
      <c r="A232" s="16">
        <v>1</v>
      </c>
      <c r="B232" s="20" t="s">
        <v>60</v>
      </c>
      <c r="C232" s="22">
        <v>1108000</v>
      </c>
      <c r="D232" s="17"/>
    </row>
    <row r="233" spans="1:4" ht="37.5" customHeight="1">
      <c r="A233" s="16">
        <v>2</v>
      </c>
      <c r="B233" s="20" t="s">
        <v>7</v>
      </c>
      <c r="C233" s="22">
        <v>440790</v>
      </c>
      <c r="D233" s="17"/>
    </row>
    <row r="234" spans="1:4">
      <c r="A234" s="16"/>
      <c r="B234" s="24" t="s">
        <v>100</v>
      </c>
      <c r="C234" s="15">
        <f>C232+C233</f>
        <v>1548790</v>
      </c>
      <c r="D234" s="17"/>
    </row>
    <row r="235" spans="1:4" ht="15.6" customHeight="1">
      <c r="A235" s="92" t="s">
        <v>177</v>
      </c>
      <c r="B235" s="92"/>
      <c r="C235" s="92"/>
      <c r="D235" s="17"/>
    </row>
    <row r="236" spans="1:4">
      <c r="A236" s="16">
        <v>1</v>
      </c>
      <c r="B236" s="28" t="s">
        <v>90</v>
      </c>
      <c r="C236" s="5">
        <v>73684</v>
      </c>
      <c r="D236" s="17"/>
    </row>
    <row r="237" spans="1:4">
      <c r="A237" s="16"/>
      <c r="B237" s="24" t="s">
        <v>100</v>
      </c>
      <c r="C237" s="15">
        <f>C236</f>
        <v>73684</v>
      </c>
      <c r="D237" s="17"/>
    </row>
    <row r="238" spans="1:4" ht="15.6" customHeight="1">
      <c r="A238" s="92" t="s">
        <v>101</v>
      </c>
      <c r="B238" s="92"/>
      <c r="C238" s="92"/>
      <c r="D238" s="17"/>
    </row>
    <row r="239" spans="1:4" ht="31.5">
      <c r="A239" s="16">
        <v>1</v>
      </c>
      <c r="B239" s="3" t="s">
        <v>61</v>
      </c>
      <c r="C239" s="5">
        <f>3645367+2500000</f>
        <v>6145367</v>
      </c>
      <c r="D239" s="17"/>
    </row>
    <row r="240" spans="1:4">
      <c r="A240" s="16">
        <v>2</v>
      </c>
      <c r="B240" s="20" t="s">
        <v>62</v>
      </c>
      <c r="C240" s="5">
        <f>355000+736</f>
        <v>355736</v>
      </c>
      <c r="D240" s="17"/>
    </row>
    <row r="241" spans="1:4" ht="31.5">
      <c r="A241" s="16">
        <v>3</v>
      </c>
      <c r="B241" s="3" t="s">
        <v>63</v>
      </c>
      <c r="C241" s="5">
        <v>2473930</v>
      </c>
      <c r="D241" s="17"/>
    </row>
    <row r="242" spans="1:4">
      <c r="A242" s="16">
        <v>4</v>
      </c>
      <c r="B242" s="28" t="s">
        <v>163</v>
      </c>
      <c r="C242" s="5">
        <v>404000</v>
      </c>
      <c r="D242" s="17"/>
    </row>
    <row r="243" spans="1:4">
      <c r="A243" s="16">
        <v>5</v>
      </c>
      <c r="B243" s="20" t="s">
        <v>164</v>
      </c>
      <c r="C243" s="5">
        <f>300000+663</f>
        <v>300663</v>
      </c>
      <c r="D243" s="17"/>
    </row>
    <row r="244" spans="1:4">
      <c r="A244" s="16">
        <v>6</v>
      </c>
      <c r="B244" s="20" t="s">
        <v>165</v>
      </c>
      <c r="C244" s="5">
        <v>834193</v>
      </c>
      <c r="D244" s="17"/>
    </row>
    <row r="245" spans="1:4">
      <c r="A245" s="16">
        <v>7</v>
      </c>
      <c r="B245" s="21" t="s">
        <v>166</v>
      </c>
      <c r="C245" s="5">
        <f>437000+368</f>
        <v>437368</v>
      </c>
      <c r="D245" s="17"/>
    </row>
    <row r="246" spans="1:4">
      <c r="A246" s="16"/>
      <c r="B246" s="18" t="s">
        <v>100</v>
      </c>
      <c r="C246" s="15">
        <f>C239+C240+C241+C242+C243+C244+C245</f>
        <v>10951257</v>
      </c>
      <c r="D246" s="17"/>
    </row>
    <row r="247" spans="1:4" ht="15.6" customHeight="1">
      <c r="A247" s="92" t="s">
        <v>167</v>
      </c>
      <c r="B247" s="92"/>
      <c r="C247" s="92"/>
      <c r="D247" s="17"/>
    </row>
    <row r="248" spans="1:4">
      <c r="A248" s="4">
        <v>1</v>
      </c>
      <c r="B248" s="3" t="s">
        <v>168</v>
      </c>
      <c r="C248" s="22">
        <v>1028922</v>
      </c>
      <c r="D248" s="17"/>
    </row>
    <row r="249" spans="1:4">
      <c r="A249" s="16"/>
      <c r="B249" s="18" t="s">
        <v>100</v>
      </c>
      <c r="C249" s="15">
        <f>C248</f>
        <v>1028922</v>
      </c>
      <c r="D249" s="17"/>
    </row>
    <row r="250" spans="1:4">
      <c r="A250" s="104" t="s">
        <v>132</v>
      </c>
      <c r="B250" s="104"/>
      <c r="C250" s="104"/>
      <c r="D250" s="17"/>
    </row>
    <row r="251" spans="1:4" ht="31.5">
      <c r="A251" s="16">
        <v>1</v>
      </c>
      <c r="B251" s="3" t="s">
        <v>169</v>
      </c>
      <c r="C251" s="5">
        <v>2197487</v>
      </c>
      <c r="D251" s="17"/>
    </row>
    <row r="252" spans="1:4" ht="47.25">
      <c r="A252" s="16">
        <v>2</v>
      </c>
      <c r="B252" s="3" t="s">
        <v>64</v>
      </c>
      <c r="C252" s="5">
        <v>3549909</v>
      </c>
      <c r="D252" s="17"/>
    </row>
    <row r="253" spans="1:4" ht="31.5">
      <c r="A253" s="16">
        <v>3</v>
      </c>
      <c r="B253" s="3" t="s">
        <v>65</v>
      </c>
      <c r="C253" s="5">
        <f>1252642+231406</f>
        <v>1484048</v>
      </c>
      <c r="D253" s="17"/>
    </row>
    <row r="254" spans="1:4">
      <c r="A254" s="16"/>
      <c r="B254" s="18" t="s">
        <v>100</v>
      </c>
      <c r="C254" s="15">
        <f>C251+C252+C253</f>
        <v>7231444</v>
      </c>
      <c r="D254" s="17"/>
    </row>
    <row r="255" spans="1:4" ht="15.6" customHeight="1">
      <c r="A255" s="92" t="s">
        <v>126</v>
      </c>
      <c r="B255" s="92"/>
      <c r="C255" s="92"/>
      <c r="D255" s="17"/>
    </row>
    <row r="256" spans="1:4" ht="31.5">
      <c r="A256" s="16">
        <v>1</v>
      </c>
      <c r="B256" s="3" t="s">
        <v>91</v>
      </c>
      <c r="C256" s="22">
        <v>747153</v>
      </c>
      <c r="D256" s="17"/>
    </row>
    <row r="257" spans="1:4" ht="31.5">
      <c r="A257" s="16">
        <v>2</v>
      </c>
      <c r="B257" s="6" t="s">
        <v>92</v>
      </c>
      <c r="C257" s="5">
        <v>794770</v>
      </c>
      <c r="D257" s="17"/>
    </row>
    <row r="258" spans="1:4" ht="31.5">
      <c r="A258" s="16">
        <v>3</v>
      </c>
      <c r="B258" s="6" t="s">
        <v>224</v>
      </c>
      <c r="C258" s="5">
        <v>2398340</v>
      </c>
      <c r="D258" s="17"/>
    </row>
    <row r="259" spans="1:4" ht="31.5">
      <c r="A259" s="16">
        <v>4</v>
      </c>
      <c r="B259" s="6" t="s">
        <v>8</v>
      </c>
      <c r="C259" s="5">
        <v>198763</v>
      </c>
      <c r="D259" s="17"/>
    </row>
    <row r="260" spans="1:4" ht="31.5">
      <c r="A260" s="16">
        <v>5</v>
      </c>
      <c r="B260" s="3" t="s">
        <v>228</v>
      </c>
      <c r="C260" s="5">
        <v>326700</v>
      </c>
      <c r="D260" s="17"/>
    </row>
    <row r="261" spans="1:4">
      <c r="A261" s="16"/>
      <c r="B261" s="18" t="s">
        <v>100</v>
      </c>
      <c r="C261" s="15">
        <f>C256+C257+C258+C259+C260</f>
        <v>4465726</v>
      </c>
      <c r="D261" s="17"/>
    </row>
    <row r="262" spans="1:4" ht="15.6" customHeight="1">
      <c r="A262" s="92" t="s">
        <v>128</v>
      </c>
      <c r="B262" s="92"/>
      <c r="C262" s="92"/>
      <c r="D262" s="17"/>
    </row>
    <row r="263" spans="1:4" ht="31.5">
      <c r="A263" s="4">
        <v>1</v>
      </c>
      <c r="B263" s="3" t="s">
        <v>170</v>
      </c>
      <c r="C263" s="22">
        <v>2227402</v>
      </c>
      <c r="D263" s="17"/>
    </row>
    <row r="264" spans="1:4">
      <c r="A264" s="4">
        <v>2</v>
      </c>
      <c r="B264" s="3" t="s">
        <v>171</v>
      </c>
      <c r="C264" s="22">
        <v>476178</v>
      </c>
      <c r="D264" s="17"/>
    </row>
    <row r="265" spans="1:4" ht="31.5">
      <c r="A265" s="4">
        <v>3</v>
      </c>
      <c r="B265" s="3" t="s">
        <v>233</v>
      </c>
      <c r="C265" s="22">
        <v>869355</v>
      </c>
      <c r="D265" s="17"/>
    </row>
    <row r="266" spans="1:4" ht="31.5">
      <c r="A266" s="4">
        <v>4</v>
      </c>
      <c r="B266" s="3" t="s">
        <v>66</v>
      </c>
      <c r="C266" s="22">
        <v>137281</v>
      </c>
      <c r="D266" s="17"/>
    </row>
    <row r="267" spans="1:4">
      <c r="A267" s="4"/>
      <c r="B267" s="18" t="s">
        <v>100</v>
      </c>
      <c r="C267" s="19">
        <f>C263+C264+C265+C266</f>
        <v>3710216</v>
      </c>
      <c r="D267" s="17"/>
    </row>
    <row r="268" spans="1:4">
      <c r="A268" s="104" t="s">
        <v>130</v>
      </c>
      <c r="B268" s="104"/>
      <c r="C268" s="104"/>
      <c r="D268" s="17"/>
    </row>
    <row r="269" spans="1:4" ht="31.5">
      <c r="A269" s="16">
        <v>1</v>
      </c>
      <c r="B269" s="3" t="s">
        <v>172</v>
      </c>
      <c r="C269" s="5">
        <f>2388221-14823</f>
        <v>2373398</v>
      </c>
      <c r="D269" s="17"/>
    </row>
    <row r="270" spans="1:4" ht="31.5">
      <c r="A270" s="16">
        <v>2</v>
      </c>
      <c r="B270" s="3" t="s">
        <v>173</v>
      </c>
      <c r="C270" s="5">
        <v>991797</v>
      </c>
      <c r="D270" s="17"/>
    </row>
    <row r="271" spans="1:4" ht="31.5">
      <c r="A271" s="16">
        <v>3</v>
      </c>
      <c r="B271" s="3" t="s">
        <v>67</v>
      </c>
      <c r="C271" s="5">
        <v>362052</v>
      </c>
      <c r="D271" s="17"/>
    </row>
    <row r="272" spans="1:4" ht="31.5">
      <c r="A272" s="16" t="s">
        <v>174</v>
      </c>
      <c r="B272" s="3" t="s">
        <v>68</v>
      </c>
      <c r="C272" s="5">
        <v>172161</v>
      </c>
      <c r="D272" s="17"/>
    </row>
    <row r="273" spans="1:4">
      <c r="A273" s="4"/>
      <c r="B273" s="18" t="s">
        <v>100</v>
      </c>
      <c r="C273" s="19">
        <f>C269+C270+C271+C272</f>
        <v>3899408</v>
      </c>
      <c r="D273" s="17"/>
    </row>
    <row r="274" spans="1:4">
      <c r="A274" s="16"/>
      <c r="B274" s="18" t="s">
        <v>175</v>
      </c>
      <c r="C274" s="15">
        <f>C217+C220+C226+C230+C234+C246+C249+C254+C261+C267+C273+C237</f>
        <v>58674270</v>
      </c>
      <c r="D274" s="17"/>
    </row>
    <row r="275" spans="1:4" ht="17.25" customHeight="1" thickBot="1">
      <c r="A275" s="120" t="s">
        <v>176</v>
      </c>
      <c r="B275" s="121"/>
      <c r="C275" s="122"/>
      <c r="D275" s="17"/>
    </row>
    <row r="276" spans="1:4" ht="17.25" customHeight="1">
      <c r="A276" s="105" t="s">
        <v>177</v>
      </c>
      <c r="B276" s="105"/>
      <c r="C276" s="105"/>
      <c r="D276" s="17"/>
    </row>
    <row r="277" spans="1:4" ht="31.5">
      <c r="A277" s="16">
        <v>1</v>
      </c>
      <c r="B277" s="3" t="s">
        <v>69</v>
      </c>
      <c r="C277" s="5">
        <v>2083300</v>
      </c>
      <c r="D277" s="17"/>
    </row>
    <row r="278" spans="1:4">
      <c r="A278" s="16"/>
      <c r="B278" s="18" t="s">
        <v>100</v>
      </c>
      <c r="C278" s="15">
        <f>C277</f>
        <v>2083300</v>
      </c>
      <c r="D278" s="17"/>
    </row>
    <row r="279" spans="1:4" ht="16.5" thickBot="1">
      <c r="A279" s="53"/>
      <c r="B279" s="54" t="s">
        <v>178</v>
      </c>
      <c r="C279" s="60">
        <f>C278</f>
        <v>2083300</v>
      </c>
      <c r="D279" s="17"/>
    </row>
    <row r="280" spans="1:4" ht="18" customHeight="1" thickBot="1">
      <c r="A280" s="93" t="s">
        <v>179</v>
      </c>
      <c r="B280" s="94"/>
      <c r="C280" s="95"/>
      <c r="D280" s="17"/>
    </row>
    <row r="281" spans="1:4" ht="18.75" customHeight="1">
      <c r="A281" s="105" t="s">
        <v>180</v>
      </c>
      <c r="B281" s="105"/>
      <c r="C281" s="105"/>
      <c r="D281" s="17"/>
    </row>
    <row r="282" spans="1:4" ht="37.5" customHeight="1">
      <c r="A282" s="16">
        <v>1</v>
      </c>
      <c r="B282" s="28" t="s">
        <v>9</v>
      </c>
      <c r="C282" s="5">
        <v>317360</v>
      </c>
      <c r="D282" s="17"/>
    </row>
    <row r="283" spans="1:4" ht="38.25" customHeight="1">
      <c r="A283" s="16">
        <v>2</v>
      </c>
      <c r="B283" s="28" t="s">
        <v>10</v>
      </c>
      <c r="C283" s="5">
        <v>512804</v>
      </c>
      <c r="D283" s="17"/>
    </row>
    <row r="284" spans="1:4" ht="38.25" customHeight="1">
      <c r="A284" s="16">
        <v>3</v>
      </c>
      <c r="B284" s="28" t="s">
        <v>70</v>
      </c>
      <c r="C284" s="22">
        <v>187318</v>
      </c>
      <c r="D284" s="17"/>
    </row>
    <row r="285" spans="1:4" ht="53.25" customHeight="1">
      <c r="A285" s="16">
        <v>4</v>
      </c>
      <c r="B285" s="28" t="s">
        <v>71</v>
      </c>
      <c r="C285" s="5">
        <v>521474</v>
      </c>
      <c r="D285" s="17"/>
    </row>
    <row r="286" spans="1:4" ht="39.75" customHeight="1">
      <c r="A286" s="16">
        <v>5</v>
      </c>
      <c r="B286" s="28" t="s">
        <v>72</v>
      </c>
      <c r="C286" s="5">
        <v>636384</v>
      </c>
      <c r="D286" s="17"/>
    </row>
    <row r="287" spans="1:4">
      <c r="A287" s="16"/>
      <c r="B287" s="24" t="s">
        <v>100</v>
      </c>
      <c r="C287" s="15">
        <f>C282+C283+C284+C285+C286</f>
        <v>2175340</v>
      </c>
      <c r="D287" s="17"/>
    </row>
    <row r="288" spans="1:4" ht="18.75" customHeight="1">
      <c r="A288" s="110" t="s">
        <v>181</v>
      </c>
      <c r="B288" s="110"/>
      <c r="C288" s="110"/>
      <c r="D288" s="17"/>
    </row>
    <row r="289" spans="1:4" ht="34.5" customHeight="1">
      <c r="A289" s="16">
        <v>1</v>
      </c>
      <c r="B289" s="28" t="s">
        <v>11</v>
      </c>
      <c r="C289" s="5">
        <v>401000</v>
      </c>
      <c r="D289" s="17"/>
    </row>
    <row r="290" spans="1:4">
      <c r="A290" s="16"/>
      <c r="B290" s="24" t="s">
        <v>100</v>
      </c>
      <c r="C290" s="15">
        <f>C289</f>
        <v>401000</v>
      </c>
      <c r="D290" s="17"/>
    </row>
    <row r="291" spans="1:4" ht="25.9" customHeight="1">
      <c r="A291" s="92" t="s">
        <v>182</v>
      </c>
      <c r="B291" s="92"/>
      <c r="C291" s="92"/>
      <c r="D291" s="17"/>
    </row>
    <row r="292" spans="1:4" ht="39.75" customHeight="1">
      <c r="A292" s="16">
        <v>1</v>
      </c>
      <c r="B292" s="28" t="s">
        <v>93</v>
      </c>
      <c r="C292" s="5">
        <v>1627031</v>
      </c>
      <c r="D292" s="17"/>
    </row>
    <row r="293" spans="1:4">
      <c r="A293" s="16"/>
      <c r="B293" s="24" t="s">
        <v>100</v>
      </c>
      <c r="C293" s="15">
        <f>SUM(C292:C292)</f>
        <v>1627031</v>
      </c>
      <c r="D293" s="17"/>
    </row>
    <row r="294" spans="1:4" ht="20.25" customHeight="1">
      <c r="A294" s="92" t="s">
        <v>154</v>
      </c>
      <c r="B294" s="92"/>
      <c r="C294" s="92"/>
      <c r="D294" s="17"/>
    </row>
    <row r="295" spans="1:4" ht="31.5">
      <c r="A295" s="16">
        <v>1</v>
      </c>
      <c r="B295" s="28" t="s">
        <v>73</v>
      </c>
      <c r="C295" s="5">
        <v>745134</v>
      </c>
      <c r="D295" s="17"/>
    </row>
    <row r="296" spans="1:4" ht="25.5" customHeight="1">
      <c r="A296" s="16">
        <v>2</v>
      </c>
      <c r="B296" s="28" t="s">
        <v>74</v>
      </c>
      <c r="C296" s="5">
        <v>60740</v>
      </c>
      <c r="D296" s="17"/>
    </row>
    <row r="297" spans="1:4">
      <c r="A297" s="16"/>
      <c r="B297" s="24" t="s">
        <v>100</v>
      </c>
      <c r="C297" s="15">
        <f>SUM(C295:C296)</f>
        <v>805874</v>
      </c>
      <c r="D297" s="17"/>
    </row>
    <row r="298" spans="1:4" ht="21.75" customHeight="1">
      <c r="A298" s="99" t="s">
        <v>144</v>
      </c>
      <c r="B298" s="99"/>
      <c r="C298" s="99"/>
      <c r="D298" s="17"/>
    </row>
    <row r="299" spans="1:4" ht="54.75" customHeight="1">
      <c r="A299" s="16">
        <v>1</v>
      </c>
      <c r="B299" s="3" t="s">
        <v>75</v>
      </c>
      <c r="C299" s="5">
        <v>180666</v>
      </c>
      <c r="D299" s="17"/>
    </row>
    <row r="300" spans="1:4" ht="54.75" customHeight="1">
      <c r="A300" s="16">
        <v>2</v>
      </c>
      <c r="B300" s="3" t="s">
        <v>76</v>
      </c>
      <c r="C300" s="5">
        <v>197376</v>
      </c>
      <c r="D300" s="17"/>
    </row>
    <row r="301" spans="1:4" ht="54.75" customHeight="1">
      <c r="A301" s="16">
        <v>3</v>
      </c>
      <c r="B301" s="3" t="s">
        <v>77</v>
      </c>
      <c r="C301" s="5">
        <v>746312</v>
      </c>
      <c r="D301" s="17"/>
    </row>
    <row r="302" spans="1:4">
      <c r="A302" s="16"/>
      <c r="B302" s="24" t="s">
        <v>100</v>
      </c>
      <c r="C302" s="15">
        <f>C299+C300+C301</f>
        <v>1124354</v>
      </c>
      <c r="D302" s="17"/>
    </row>
    <row r="303" spans="1:4" ht="22.5" customHeight="1">
      <c r="A303" s="92" t="s">
        <v>147</v>
      </c>
      <c r="B303" s="92"/>
      <c r="C303" s="92"/>
      <c r="D303" s="17"/>
    </row>
    <row r="304" spans="1:4" ht="31.5">
      <c r="A304" s="16">
        <v>1</v>
      </c>
      <c r="B304" s="28" t="s">
        <v>78</v>
      </c>
      <c r="C304" s="5">
        <v>350000</v>
      </c>
      <c r="D304" s="17"/>
    </row>
    <row r="305" spans="1:4">
      <c r="A305" s="16"/>
      <c r="B305" s="24" t="s">
        <v>100</v>
      </c>
      <c r="C305" s="15">
        <f>C304</f>
        <v>350000</v>
      </c>
      <c r="D305" s="17"/>
    </row>
    <row r="306" spans="1:4" ht="15.6" customHeight="1">
      <c r="A306" s="92" t="s">
        <v>267</v>
      </c>
      <c r="B306" s="92"/>
      <c r="C306" s="92"/>
      <c r="D306" s="17"/>
    </row>
    <row r="307" spans="1:4" ht="36" customHeight="1">
      <c r="A307" s="16">
        <v>1</v>
      </c>
      <c r="B307" s="28" t="s">
        <v>0</v>
      </c>
      <c r="C307" s="5">
        <v>100000</v>
      </c>
      <c r="D307" s="17"/>
    </row>
    <row r="308" spans="1:4">
      <c r="A308" s="16"/>
      <c r="B308" s="24" t="s">
        <v>100</v>
      </c>
      <c r="C308" s="15">
        <f>C307</f>
        <v>100000</v>
      </c>
      <c r="D308" s="17"/>
    </row>
    <row r="309" spans="1:4">
      <c r="A309" s="111" t="s">
        <v>142</v>
      </c>
      <c r="B309" s="112"/>
      <c r="C309" s="113"/>
      <c r="D309" s="17"/>
    </row>
    <row r="310" spans="1:4" ht="37.5" customHeight="1">
      <c r="A310" s="16"/>
      <c r="B310" s="28" t="s">
        <v>1</v>
      </c>
      <c r="C310" s="5">
        <v>602250</v>
      </c>
      <c r="D310" s="17"/>
    </row>
    <row r="311" spans="1:4">
      <c r="A311" s="16"/>
      <c r="B311" s="24" t="s">
        <v>100</v>
      </c>
      <c r="C311" s="15">
        <f>C310</f>
        <v>602250</v>
      </c>
      <c r="D311" s="17"/>
    </row>
    <row r="312" spans="1:4" ht="16.5" thickBot="1">
      <c r="A312" s="53"/>
      <c r="B312" s="54" t="s">
        <v>183</v>
      </c>
      <c r="C312" s="60">
        <f>C287+C290+C293+C302+C305+C308+C311+C297</f>
        <v>7185849</v>
      </c>
      <c r="D312" s="17"/>
    </row>
    <row r="313" spans="1:4" ht="15.6" customHeight="1" thickBot="1">
      <c r="A313" s="93" t="s">
        <v>153</v>
      </c>
      <c r="B313" s="94"/>
      <c r="C313" s="95"/>
      <c r="D313" s="17"/>
    </row>
    <row r="314" spans="1:4" ht="15.6" customHeight="1">
      <c r="A314" s="105" t="s">
        <v>182</v>
      </c>
      <c r="B314" s="105"/>
      <c r="C314" s="105"/>
      <c r="D314" s="17"/>
    </row>
    <row r="315" spans="1:4" ht="37.5" customHeight="1">
      <c r="A315" s="38">
        <v>1</v>
      </c>
      <c r="B315" s="28" t="s">
        <v>94</v>
      </c>
      <c r="C315" s="5">
        <v>75000</v>
      </c>
      <c r="D315" s="17"/>
    </row>
    <row r="316" spans="1:4" ht="52.5" customHeight="1">
      <c r="A316" s="39">
        <v>2</v>
      </c>
      <c r="B316" s="3" t="s">
        <v>79</v>
      </c>
      <c r="C316" s="5">
        <v>902504</v>
      </c>
      <c r="D316" s="17"/>
    </row>
    <row r="317" spans="1:4">
      <c r="A317" s="38"/>
      <c r="B317" s="24" t="s">
        <v>100</v>
      </c>
      <c r="C317" s="15">
        <f>C316+C315</f>
        <v>977504</v>
      </c>
      <c r="D317" s="17"/>
    </row>
    <row r="318" spans="1:4">
      <c r="A318" s="111" t="s">
        <v>142</v>
      </c>
      <c r="B318" s="112"/>
      <c r="C318" s="113"/>
      <c r="D318" s="17"/>
    </row>
    <row r="319" spans="1:4" ht="45" customHeight="1">
      <c r="A319" s="38">
        <v>1</v>
      </c>
      <c r="B319" s="40" t="s">
        <v>2</v>
      </c>
      <c r="C319" s="5">
        <v>397750</v>
      </c>
      <c r="D319" s="17"/>
    </row>
    <row r="320" spans="1:4">
      <c r="A320" s="38"/>
      <c r="B320" s="24" t="s">
        <v>100</v>
      </c>
      <c r="C320" s="15">
        <f>C319</f>
        <v>397750</v>
      </c>
      <c r="D320" s="17"/>
    </row>
    <row r="321" spans="1:6">
      <c r="A321" s="38"/>
      <c r="B321" s="24" t="s">
        <v>155</v>
      </c>
      <c r="C321" s="15">
        <f>C317+C320</f>
        <v>1375254</v>
      </c>
      <c r="D321" s="17"/>
    </row>
    <row r="322" spans="1:6" s="25" customFormat="1" ht="17.25">
      <c r="A322" s="37"/>
      <c r="B322" s="27" t="s">
        <v>184</v>
      </c>
      <c r="C322" s="19">
        <f>C274+C279+C312+C321</f>
        <v>69318673</v>
      </c>
      <c r="D322" s="17"/>
    </row>
    <row r="323" spans="1:6" s="25" customFormat="1" ht="6" customHeight="1">
      <c r="A323" s="37"/>
      <c r="B323" s="27"/>
      <c r="C323" s="19"/>
      <c r="D323" s="29"/>
    </row>
    <row r="324" spans="1:6" ht="30" customHeight="1">
      <c r="A324" s="92" t="s">
        <v>80</v>
      </c>
      <c r="B324" s="92"/>
      <c r="C324" s="19">
        <f>C189+C322</f>
        <v>212438478</v>
      </c>
      <c r="D324" s="30"/>
    </row>
    <row r="325" spans="1:6" ht="6.75" customHeight="1" thickBot="1">
      <c r="A325" s="71"/>
      <c r="B325" s="71"/>
      <c r="C325" s="71"/>
    </row>
    <row r="326" spans="1:6" ht="15.75" customHeight="1" thickBot="1">
      <c r="A326" s="114" t="s">
        <v>185</v>
      </c>
      <c r="B326" s="115"/>
      <c r="C326" s="116"/>
    </row>
    <row r="327" spans="1:6">
      <c r="A327" s="102" t="s">
        <v>186</v>
      </c>
      <c r="B327" s="102"/>
      <c r="C327" s="102"/>
      <c r="D327" s="17"/>
      <c r="F327" s="31"/>
    </row>
    <row r="328" spans="1:6" ht="39" customHeight="1">
      <c r="A328" s="4">
        <v>1</v>
      </c>
      <c r="B328" s="40" t="s">
        <v>220</v>
      </c>
      <c r="C328" s="5">
        <v>32265490</v>
      </c>
    </row>
    <row r="329" spans="1:6" ht="57.75" customHeight="1">
      <c r="A329" s="4">
        <v>2</v>
      </c>
      <c r="B329" s="40" t="s">
        <v>86</v>
      </c>
      <c r="C329" s="5">
        <v>7411444</v>
      </c>
    </row>
    <row r="330" spans="1:6" ht="101.25" customHeight="1">
      <c r="A330" s="4">
        <v>3</v>
      </c>
      <c r="B330" s="40" t="s">
        <v>81</v>
      </c>
      <c r="C330" s="5">
        <v>7931247</v>
      </c>
    </row>
    <row r="331" spans="1:6" ht="96.75" customHeight="1">
      <c r="A331" s="4">
        <v>4</v>
      </c>
      <c r="B331" s="40" t="s">
        <v>88</v>
      </c>
      <c r="C331" s="5">
        <v>54793</v>
      </c>
    </row>
    <row r="332" spans="1:6" ht="39" customHeight="1">
      <c r="A332" s="4">
        <v>5</v>
      </c>
      <c r="B332" s="40" t="s">
        <v>187</v>
      </c>
      <c r="C332" s="5">
        <v>2010366</v>
      </c>
    </row>
    <row r="333" spans="1:6" ht="53.25" customHeight="1">
      <c r="A333" s="4">
        <v>6</v>
      </c>
      <c r="B333" s="40" t="s">
        <v>87</v>
      </c>
      <c r="C333" s="5">
        <v>121253</v>
      </c>
    </row>
    <row r="334" spans="1:6" ht="21.75" customHeight="1">
      <c r="A334" s="4">
        <v>7</v>
      </c>
      <c r="B334" s="40" t="s">
        <v>241</v>
      </c>
      <c r="C334" s="5">
        <v>123530</v>
      </c>
    </row>
    <row r="335" spans="1:6" ht="15.6" customHeight="1">
      <c r="A335" s="4">
        <v>8</v>
      </c>
      <c r="B335" s="40" t="s">
        <v>242</v>
      </c>
      <c r="C335" s="5">
        <v>414412</v>
      </c>
    </row>
    <row r="336" spans="1:6">
      <c r="A336" s="67"/>
      <c r="B336" s="23" t="s">
        <v>100</v>
      </c>
      <c r="C336" s="41">
        <f>SUM(C328:C335)</f>
        <v>50332535</v>
      </c>
    </row>
    <row r="337" spans="1:3" ht="15.75" customHeight="1">
      <c r="A337" s="100" t="s">
        <v>243</v>
      </c>
      <c r="B337" s="100"/>
      <c r="C337" s="100"/>
    </row>
    <row r="338" spans="1:3" ht="31.5">
      <c r="A338" s="68">
        <v>1</v>
      </c>
      <c r="B338" s="40" t="s">
        <v>187</v>
      </c>
      <c r="C338" s="22">
        <v>8465050</v>
      </c>
    </row>
    <row r="339" spans="1:3" ht="47.25">
      <c r="A339" s="4">
        <v>2</v>
      </c>
      <c r="B339" s="40" t="s">
        <v>188</v>
      </c>
      <c r="C339" s="42">
        <v>1</v>
      </c>
    </row>
    <row r="340" spans="1:3">
      <c r="A340" s="4">
        <v>3</v>
      </c>
      <c r="B340" s="40" t="s">
        <v>244</v>
      </c>
      <c r="C340" s="22">
        <v>1314935</v>
      </c>
    </row>
    <row r="341" spans="1:3" ht="63">
      <c r="A341" s="4">
        <v>4</v>
      </c>
      <c r="B341" s="40" t="s">
        <v>82</v>
      </c>
      <c r="C341" s="22">
        <v>1500000</v>
      </c>
    </row>
    <row r="342" spans="1:3">
      <c r="A342" s="67"/>
      <c r="B342" s="23" t="s">
        <v>100</v>
      </c>
      <c r="C342" s="41">
        <f>SUM(C338:C341)</f>
        <v>11279986</v>
      </c>
    </row>
    <row r="343" spans="1:3" ht="15.6" customHeight="1">
      <c r="A343" s="100" t="s">
        <v>162</v>
      </c>
      <c r="B343" s="100"/>
      <c r="C343" s="100"/>
    </row>
    <row r="344" spans="1:3" ht="31.5">
      <c r="A344" s="16">
        <v>1</v>
      </c>
      <c r="B344" s="3" t="s">
        <v>214</v>
      </c>
      <c r="C344" s="5">
        <v>9429</v>
      </c>
    </row>
    <row r="345" spans="1:3">
      <c r="A345" s="16"/>
      <c r="B345" s="24" t="s">
        <v>100</v>
      </c>
      <c r="C345" s="15">
        <f>SUM(C344)</f>
        <v>9429</v>
      </c>
    </row>
    <row r="346" spans="1:3" ht="15.75" customHeight="1">
      <c r="A346" s="4"/>
      <c r="B346" s="32" t="s">
        <v>83</v>
      </c>
      <c r="C346" s="19">
        <f>SUM(C345+C336+C342)</f>
        <v>61621950</v>
      </c>
    </row>
    <row r="347" spans="1:3" ht="16.5" thickBot="1">
      <c r="A347" s="59"/>
      <c r="B347" s="72"/>
      <c r="C347" s="73"/>
    </row>
    <row r="348" spans="1:3" ht="22.5" customHeight="1" thickBot="1">
      <c r="A348" s="89" t="s">
        <v>189</v>
      </c>
      <c r="B348" s="90"/>
      <c r="C348" s="91"/>
    </row>
    <row r="349" spans="1:3" ht="21" customHeight="1" thickBot="1">
      <c r="A349" s="101" t="s">
        <v>190</v>
      </c>
      <c r="B349" s="101"/>
      <c r="C349" s="101"/>
    </row>
    <row r="350" spans="1:3" ht="39" customHeight="1" thickBot="1">
      <c r="A350" s="93" t="s">
        <v>191</v>
      </c>
      <c r="B350" s="94"/>
      <c r="C350" s="95"/>
    </row>
    <row r="351" spans="1:3" ht="34.9" customHeight="1">
      <c r="A351" s="57">
        <v>1</v>
      </c>
      <c r="B351" s="58" t="s">
        <v>192</v>
      </c>
      <c r="C351" s="66">
        <v>1341106</v>
      </c>
    </row>
    <row r="352" spans="1:3" ht="16.5" thickBot="1">
      <c r="A352" s="63"/>
      <c r="B352" s="64" t="s">
        <v>193</v>
      </c>
      <c r="C352" s="86">
        <f>C351</f>
        <v>1341106</v>
      </c>
    </row>
    <row r="353" spans="1:3" ht="16.5" thickBot="1">
      <c r="A353" s="89" t="s">
        <v>194</v>
      </c>
      <c r="B353" s="90"/>
      <c r="C353" s="91"/>
    </row>
    <row r="354" spans="1:3">
      <c r="A354" s="57">
        <v>1</v>
      </c>
      <c r="B354" s="65" t="s">
        <v>195</v>
      </c>
      <c r="C354" s="66">
        <v>126908</v>
      </c>
    </row>
    <row r="355" spans="1:3">
      <c r="A355" s="4">
        <v>2</v>
      </c>
      <c r="B355" s="33" t="s">
        <v>196</v>
      </c>
      <c r="C355" s="43">
        <v>185510</v>
      </c>
    </row>
    <row r="356" spans="1:3">
      <c r="A356" s="4">
        <v>3</v>
      </c>
      <c r="B356" s="33" t="s">
        <v>238</v>
      </c>
      <c r="C356" s="43">
        <v>846476</v>
      </c>
    </row>
    <row r="357" spans="1:3">
      <c r="A357" s="45" t="s">
        <v>197</v>
      </c>
      <c r="B357" s="45"/>
      <c r="C357" s="43">
        <f>C356+C355+C354</f>
        <v>1158894</v>
      </c>
    </row>
    <row r="358" spans="1:3">
      <c r="A358" s="46"/>
      <c r="B358" s="44" t="s">
        <v>84</v>
      </c>
      <c r="C358" s="43">
        <f>C352+C357</f>
        <v>2500000</v>
      </c>
    </row>
    <row r="359" spans="1:3" ht="16.5" thickBot="1">
      <c r="A359" s="74"/>
      <c r="B359" s="74"/>
      <c r="C359" s="74"/>
    </row>
    <row r="360" spans="1:3" ht="16.5" thickBot="1">
      <c r="A360" s="89" t="s">
        <v>198</v>
      </c>
      <c r="B360" s="90"/>
      <c r="C360" s="91"/>
    </row>
    <row r="361" spans="1:3">
      <c r="A361" s="57">
        <v>1</v>
      </c>
      <c r="B361" s="65" t="s">
        <v>198</v>
      </c>
      <c r="C361" s="75">
        <v>8600000</v>
      </c>
    </row>
    <row r="362" spans="1:3">
      <c r="A362" s="4">
        <v>2</v>
      </c>
      <c r="B362" s="3" t="s">
        <v>225</v>
      </c>
      <c r="C362" s="47">
        <v>273750</v>
      </c>
    </row>
    <row r="363" spans="1:3">
      <c r="A363" s="45" t="s">
        <v>221</v>
      </c>
      <c r="B363" s="45"/>
      <c r="C363" s="43">
        <f>SUM(C361:C362)</f>
        <v>8873750</v>
      </c>
    </row>
    <row r="364" spans="1:3" ht="5.25" customHeight="1" thickBot="1">
      <c r="A364" s="59"/>
      <c r="B364" s="76"/>
      <c r="C364" s="77"/>
    </row>
    <row r="365" spans="1:3" ht="16.5" thickBot="1">
      <c r="A365" s="89" t="s">
        <v>199</v>
      </c>
      <c r="B365" s="90"/>
      <c r="C365" s="91"/>
    </row>
    <row r="366" spans="1:3" ht="6.75" customHeight="1">
      <c r="A366" s="78"/>
      <c r="B366" s="78"/>
      <c r="C366" s="78"/>
    </row>
    <row r="367" spans="1:3">
      <c r="A367" s="45" t="s">
        <v>200</v>
      </c>
      <c r="B367" s="45"/>
      <c r="C367" s="19">
        <v>2000000</v>
      </c>
    </row>
    <row r="368" spans="1:3" ht="8.25" customHeight="1">
      <c r="A368" s="37"/>
      <c r="B368" s="37"/>
      <c r="C368" s="49"/>
    </row>
    <row r="369" spans="1:4" ht="6" customHeight="1" thickBot="1">
      <c r="A369" s="79"/>
      <c r="B369" s="79"/>
      <c r="C369" s="80"/>
    </row>
    <row r="370" spans="1:4" ht="16.5" thickBot="1">
      <c r="A370" s="89" t="s">
        <v>201</v>
      </c>
      <c r="B370" s="90"/>
      <c r="C370" s="91"/>
    </row>
    <row r="371" spans="1:4" s="34" customFormat="1" ht="15.6" customHeight="1" thickBot="1">
      <c r="A371" s="88" t="s">
        <v>162</v>
      </c>
      <c r="B371" s="88"/>
      <c r="C371" s="88"/>
      <c r="D371" s="7"/>
    </row>
    <row r="372" spans="1:4" s="34" customFormat="1" ht="16.5" thickBot="1">
      <c r="A372" s="96" t="s">
        <v>202</v>
      </c>
      <c r="B372" s="97"/>
      <c r="C372" s="98"/>
      <c r="D372" s="7"/>
    </row>
    <row r="373" spans="1:4" s="34" customFormat="1">
      <c r="A373" s="57">
        <v>1</v>
      </c>
      <c r="B373" s="81" t="s">
        <v>203</v>
      </c>
      <c r="C373" s="82">
        <v>1009100</v>
      </c>
      <c r="D373" s="7"/>
    </row>
    <row r="374" spans="1:4" s="34" customFormat="1">
      <c r="A374" s="4"/>
      <c r="B374" s="32" t="s">
        <v>100</v>
      </c>
      <c r="C374" s="50">
        <f>C373</f>
        <v>1009100</v>
      </c>
      <c r="D374" s="7"/>
    </row>
    <row r="375" spans="1:4" s="34" customFormat="1">
      <c r="A375" s="4"/>
      <c r="B375" s="32" t="s">
        <v>204</v>
      </c>
      <c r="C375" s="50">
        <f>C374</f>
        <v>1009100</v>
      </c>
      <c r="D375" s="7"/>
    </row>
    <row r="376" spans="1:4" s="34" customFormat="1" ht="16.5" thickBot="1">
      <c r="A376" s="59"/>
      <c r="B376" s="83"/>
      <c r="C376" s="84"/>
      <c r="D376" s="7"/>
    </row>
    <row r="377" spans="1:4" s="34" customFormat="1" ht="15.6" customHeight="1" thickBot="1">
      <c r="A377" s="93" t="s">
        <v>205</v>
      </c>
      <c r="B377" s="94"/>
      <c r="C377" s="95"/>
      <c r="D377" s="7"/>
    </row>
    <row r="378" spans="1:4" s="34" customFormat="1" ht="31.5">
      <c r="A378" s="57">
        <v>1</v>
      </c>
      <c r="B378" s="61" t="s">
        <v>206</v>
      </c>
      <c r="C378" s="56">
        <v>3990900</v>
      </c>
      <c r="D378" s="7"/>
    </row>
    <row r="379" spans="1:4" s="34" customFormat="1">
      <c r="A379" s="4"/>
      <c r="B379" s="32" t="s">
        <v>100</v>
      </c>
      <c r="C379" s="19">
        <f>C378</f>
        <v>3990900</v>
      </c>
      <c r="D379" s="7"/>
    </row>
    <row r="380" spans="1:4">
      <c r="A380" s="4"/>
      <c r="B380" s="32" t="s">
        <v>207</v>
      </c>
      <c r="C380" s="19">
        <f>C379</f>
        <v>3990900</v>
      </c>
    </row>
    <row r="381" spans="1:4">
      <c r="A381" s="51" t="s">
        <v>85</v>
      </c>
      <c r="B381" s="51"/>
      <c r="C381" s="19">
        <f>C380+C375</f>
        <v>5000000</v>
      </c>
    </row>
    <row r="382" spans="1:4" ht="7.5" customHeight="1">
      <c r="A382" s="4"/>
      <c r="B382" s="52"/>
      <c r="C382" s="48"/>
    </row>
    <row r="383" spans="1:4" ht="9.75" customHeight="1">
      <c r="A383" s="4"/>
      <c r="B383" s="52"/>
      <c r="C383" s="48"/>
    </row>
    <row r="384" spans="1:4">
      <c r="A384" s="4"/>
      <c r="B384" s="32" t="s">
        <v>208</v>
      </c>
      <c r="C384" s="50">
        <f>C324+C346+C358+C363+C367+C381</f>
        <v>292434178</v>
      </c>
    </row>
  </sheetData>
  <mergeCells count="90">
    <mergeCell ref="A134:C134"/>
    <mergeCell ref="A161:C161"/>
    <mergeCell ref="A276:C276"/>
    <mergeCell ref="A153:C153"/>
    <mergeCell ref="A139:C139"/>
    <mergeCell ref="A275:C275"/>
    <mergeCell ref="A192:C192"/>
    <mergeCell ref="A193:C193"/>
    <mergeCell ref="A218:C218"/>
    <mergeCell ref="A221:C221"/>
    <mergeCell ref="A133:C133"/>
    <mergeCell ref="A79:C79"/>
    <mergeCell ref="A97:C97"/>
    <mergeCell ref="A60:C60"/>
    <mergeCell ref="A165:C165"/>
    <mergeCell ref="A91:C91"/>
    <mergeCell ref="A76:C76"/>
    <mergeCell ref="A82:C82"/>
    <mergeCell ref="A148:C148"/>
    <mergeCell ref="A115:C115"/>
    <mergeCell ref="B1:C1"/>
    <mergeCell ref="B8:C8"/>
    <mergeCell ref="B7:C7"/>
    <mergeCell ref="A14:C14"/>
    <mergeCell ref="A11:C11"/>
    <mergeCell ref="A52:C52"/>
    <mergeCell ref="A176:C176"/>
    <mergeCell ref="A370:C370"/>
    <mergeCell ref="A365:C365"/>
    <mergeCell ref="A353:C353"/>
    <mergeCell ref="A318:C318"/>
    <mergeCell ref="A313:C313"/>
    <mergeCell ref="A326:C326"/>
    <mergeCell ref="A309:C309"/>
    <mergeCell ref="A314:C314"/>
    <mergeCell ref="A303:C303"/>
    <mergeCell ref="A191:C191"/>
    <mergeCell ref="A337:C337"/>
    <mergeCell ref="A288:C288"/>
    <mergeCell ref="A280:C280"/>
    <mergeCell ref="A281:C281"/>
    <mergeCell ref="A291:C291"/>
    <mergeCell ref="A268:C268"/>
    <mergeCell ref="A262:C262"/>
    <mergeCell ref="A255:C255"/>
    <mergeCell ref="A125:C125"/>
    <mergeCell ref="A122:C122"/>
    <mergeCell ref="A27:C27"/>
    <mergeCell ref="A23:C23"/>
    <mergeCell ref="A51:C51"/>
    <mergeCell ref="A30:C30"/>
    <mergeCell ref="A39:C39"/>
    <mergeCell ref="A103:C103"/>
    <mergeCell ref="A110:C110"/>
    <mergeCell ref="A42:C42"/>
    <mergeCell ref="A36:C36"/>
    <mergeCell ref="A59:C59"/>
    <mergeCell ref="A15:C15"/>
    <mergeCell ref="A16:C16"/>
    <mergeCell ref="A19:C19"/>
    <mergeCell ref="A181:C181"/>
    <mergeCell ref="A184:C184"/>
    <mergeCell ref="A177:C177"/>
    <mergeCell ref="A142:C142"/>
    <mergeCell ref="A154:C154"/>
    <mergeCell ref="A24:C24"/>
    <mergeCell ref="A46:C46"/>
    <mergeCell ref="A55:C55"/>
    <mergeCell ref="A145:C145"/>
    <mergeCell ref="A128:C128"/>
    <mergeCell ref="A349:C349"/>
    <mergeCell ref="A324:B324"/>
    <mergeCell ref="A327:C327"/>
    <mergeCell ref="A47:C47"/>
    <mergeCell ref="A247:C247"/>
    <mergeCell ref="A227:C227"/>
    <mergeCell ref="A250:C250"/>
    <mergeCell ref="A238:C238"/>
    <mergeCell ref="A231:C231"/>
    <mergeCell ref="A235:C235"/>
    <mergeCell ref="A371:C371"/>
    <mergeCell ref="A348:C348"/>
    <mergeCell ref="A306:C306"/>
    <mergeCell ref="A377:C377"/>
    <mergeCell ref="A372:C372"/>
    <mergeCell ref="A294:C294"/>
    <mergeCell ref="A298:C298"/>
    <mergeCell ref="A350:C350"/>
    <mergeCell ref="A360:C360"/>
    <mergeCell ref="A343:C343"/>
  </mergeCells>
  <phoneticPr fontId="0" type="noConversion"/>
  <pageMargins left="0.62992125984251968" right="0.23622047244094491" top="0.55118110236220474" bottom="0.35433070866141736" header="0.19685039370078741" footer="0.19685039370078741"/>
  <pageSetup paperSize="9" scale="82" firstPageNumber="3" orientation="portrait" useFirstPageNumber="1" r:id="rId1"/>
  <headerFooter>
    <oddHeader>&amp;C&amp;P</oddHeader>
  </headerFooter>
  <rowBreaks count="8" manualBreakCount="8">
    <brk id="45" max="2" man="1"/>
    <brk id="107" max="2" man="1"/>
    <brk id="141" max="2" man="1"/>
    <brk id="203" max="2" man="1"/>
    <brk id="234" max="2" man="1"/>
    <brk id="274" max="2" man="1"/>
    <brk id="305" max="2" man="1"/>
    <brk id="33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drotenko</cp:lastModifiedBy>
  <cp:lastPrinted>2019-11-25T08:10:39Z</cp:lastPrinted>
  <dcterms:created xsi:type="dcterms:W3CDTF">2019-05-16T10:26:58Z</dcterms:created>
  <dcterms:modified xsi:type="dcterms:W3CDTF">2019-11-25T08:28:11Z</dcterms:modified>
</cp:coreProperties>
</file>