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610" windowHeight="11640"/>
  </bookViews>
  <sheets>
    <sheet name="Лист1" sheetId="1" r:id="rId1"/>
  </sheets>
  <definedNames>
    <definedName name="_xlnm.Print_Titles" localSheetId="0">Лист1!$13:$13</definedName>
  </definedNames>
  <calcPr calcId="145621"/>
</workbook>
</file>

<file path=xl/calcChain.xml><?xml version="1.0" encoding="utf-8"?>
<calcChain xmlns="http://schemas.openxmlformats.org/spreadsheetml/2006/main">
  <c r="C327" i="1" l="1"/>
  <c r="C310" i="1"/>
  <c r="C343" i="1"/>
  <c r="C344" i="1" s="1"/>
  <c r="C345" i="1" s="1"/>
  <c r="C338" i="1"/>
  <c r="C339" i="1" s="1"/>
  <c r="C307" i="1"/>
  <c r="C296" i="1"/>
  <c r="C302" i="1"/>
  <c r="C311" i="1" s="1"/>
  <c r="C288" i="1"/>
  <c r="C289" i="1"/>
  <c r="C282" i="1"/>
  <c r="C279" i="1"/>
  <c r="C274" i="1"/>
  <c r="C270" i="1"/>
  <c r="C267" i="1"/>
  <c r="C264" i="1"/>
  <c r="C283" i="1" s="1"/>
  <c r="C255" i="1"/>
  <c r="C256" i="1"/>
  <c r="C248" i="1"/>
  <c r="C250" i="1"/>
  <c r="C244" i="1"/>
  <c r="C238" i="1"/>
  <c r="C233" i="1"/>
  <c r="C228" i="1"/>
  <c r="C218" i="1"/>
  <c r="C225" i="1"/>
  <c r="C215" i="1"/>
  <c r="C212" i="1"/>
  <c r="C208" i="1"/>
  <c r="C204" i="1"/>
  <c r="C198" i="1"/>
  <c r="C192" i="1"/>
  <c r="C189" i="1"/>
  <c r="A186" i="1"/>
  <c r="A187" i="1" s="1"/>
  <c r="C182" i="1"/>
  <c r="A181" i="1"/>
  <c r="A182" i="1"/>
  <c r="A183" i="1" s="1"/>
  <c r="C179" i="1"/>
  <c r="C194" i="1" s="1"/>
  <c r="C251" i="1" s="1"/>
  <c r="C290" i="1" s="1"/>
  <c r="A176" i="1"/>
  <c r="A177" i="1"/>
  <c r="A178" i="1" s="1"/>
  <c r="A179" i="1" s="1"/>
  <c r="C168" i="1"/>
  <c r="C169" i="1" s="1"/>
  <c r="C162" i="1"/>
  <c r="C152" i="1"/>
  <c r="C163" i="1"/>
  <c r="C148" i="1"/>
  <c r="C138" i="1"/>
  <c r="C135" i="1"/>
  <c r="C132" i="1"/>
  <c r="C129" i="1"/>
  <c r="C126" i="1"/>
  <c r="C139" i="1" s="1"/>
  <c r="C119" i="1"/>
  <c r="C111" i="1"/>
  <c r="C107" i="1"/>
  <c r="C102" i="1"/>
  <c r="C95" i="1"/>
  <c r="C98" i="1" s="1"/>
  <c r="C120" i="1" s="1"/>
  <c r="C93" i="1"/>
  <c r="C86" i="1"/>
  <c r="C88" i="1"/>
  <c r="C78" i="1"/>
  <c r="C77" i="1"/>
  <c r="C72" i="1"/>
  <c r="C73" i="1"/>
  <c r="C69" i="1"/>
  <c r="C70" i="1"/>
  <c r="C52" i="1"/>
  <c r="C67" i="1"/>
  <c r="C47" i="1"/>
  <c r="C48" i="1"/>
  <c r="C49" i="1" s="1"/>
  <c r="C45" i="1"/>
  <c r="C39" i="1"/>
  <c r="C40" i="1" s="1"/>
  <c r="C41" i="1" s="1"/>
  <c r="C35" i="1"/>
  <c r="C32" i="1"/>
  <c r="C29" i="1"/>
  <c r="C26" i="1"/>
  <c r="C20" i="1"/>
  <c r="C21" i="1"/>
  <c r="C22" i="1" s="1"/>
  <c r="C170" i="1" s="1"/>
  <c r="C292" i="1" s="1"/>
  <c r="C348" i="1" s="1"/>
  <c r="C18" i="1"/>
  <c r="C36" i="1"/>
  <c r="C82" i="1"/>
</calcChain>
</file>

<file path=xl/sharedStrings.xml><?xml version="1.0" encoding="utf-8"?>
<sst xmlns="http://schemas.openxmlformats.org/spreadsheetml/2006/main" count="335" uniqueCount="243">
  <si>
    <t>Капитальный ремонт здания ГУ "Дубоссарская центральная районная больница" (замена оконных блоков), по адресу г. Дубоссары, ул.Фрунзе, 46</t>
  </si>
  <si>
    <t xml:space="preserve">Капитальный ремонт кровли здания прачечной ГУ "Каменская центральная районная больница" по адресу г.Каменка, ул. Кирова, 300/2, в том числе проектные работы </t>
  </si>
  <si>
    <t>Капитальный ремонт санузлов ГУ "Григориопольская центральная больница", расположенных по адресам:                                                                                                                  г. Григориополь,  ул. Дзержинского,34, и г. Григориополь, ул. Урицкого,73а</t>
  </si>
  <si>
    <t>Погашение кредиторской задолженности по состоянию на 01.01.2019 года и полное исполнение договорных обязательств   2018 года на приобретение медицинского оборудования и предметов длительного пользования (статья 240 120)</t>
  </si>
  <si>
    <t>Погашение кредиторской задолженности по состоянию на 01.01.2019 года и полное исполнение договорных обязательств  2018 года по протезированию льготной категории граждан (за исключением зубопротезирования) (статья 111 054)</t>
  </si>
  <si>
    <t xml:space="preserve"> Капитальный ремонт ГОУ "Бендерская специальная коррекционная школа-интернат IV,VII видов" г. Бендеры, ул 12 Октября, 81/В</t>
  </si>
  <si>
    <t>Капитальный ремонт по объекту: МОУ "Бендерская гимназия № 1", расположенного в г. Бендеры,                                                                ул. Шестакова, 27</t>
  </si>
  <si>
    <t>Капитальный ремонт МОУ "Рыбницкая средняя общеобразовательная школа-интернат", г. Рыбница,                                                               ул. Маяковского, 41, в том числе проектные работы</t>
  </si>
  <si>
    <t>Капитальный ремонт кровель и монтаж водосточных систем многоквартирных жилых домов в                                                                     г. Дубоссары, пострадавших вследствие  стихийного бедствия</t>
  </si>
  <si>
    <t>Капитальный ремонт объекта: МОУ "Григориопольская общеобразовательная средняя школа № 2                                                                 им. А. Стоева с лицейскими классами"</t>
  </si>
  <si>
    <t>Капитальный ремонт здания Бендерского городского суда, расположенного по адресу г. Бендеры,                                                               ул. Пушкина, 50, в том числе проектные работы</t>
  </si>
  <si>
    <t>Капитальный ремонт здания Григориопольского районного суда,  расположенного по адресу                                                                        г. Григориополь,  ул. Дзержинского, 34, в том числе проектные работы</t>
  </si>
  <si>
    <t>Капитальный ремонт здания  суда г. Дубоссары и Дубоссарского района, расположенного по адресу                                                              г. Дубоссары, ул. Ленина, 136, в том числе проектные работы</t>
  </si>
  <si>
    <t>Капитальный ремонт в административном здании Верховного суда ПМР, расположенного по адресу                                                                 г. Тирасполь, ул. Юности, 29</t>
  </si>
  <si>
    <t>Содержание автотранспорта в лечебных учреждениях республики, оказывающих скорую медицинскую помощь, специализированных лечебных учреждениях (республиканские туберкулезная и психиатрическая больницы, Центр по профилактике и борьбе со СПИДом и инфекционными заболеваниями, комиссии врачебной экспертизы жизнеспособности) (статья 110 350)</t>
  </si>
  <si>
    <t>Погашение кредиторской задолженности по состоянию на 01.01.2019 года и полное исполнение договорных обязательств 2018 года по содержанию автотранспорта в лечебных учреждениях республики, оказывающих скорую медицинскую помощь, специализированных лечебных учреждениях (республиканские туберкулезная и психиатрическая больницы, Центр по профилактике и борьбе со СПИДом и инфекционными заболеваниями, комиссии врачебной экспертизы жизнеспособности) (статья 110350)</t>
  </si>
  <si>
    <t>Расширение маршрутной сети городского электротранспорта, проектирование и строительство троллейбусной линии по  ул. Юности к ТЦ "Галион" в г. Тирасполе МУП "Тираспольское троллейбусное управление"                                                                                      им. И. А. Добросоцкого</t>
  </si>
  <si>
    <t>Капитальный ремонт здания Тираспольского городского суда, расположенного по адресу г. Тирасполь,                                                                                                                                       ул. Ленина, 26</t>
  </si>
  <si>
    <t>Капитальный ремонт здания суда г. Рыбницы и Рыбницкого района, расположенного по адресу г. Рыбница,                                                                                            ул. Ленина, 1а</t>
  </si>
  <si>
    <t>Капитальный ремонт административного здания, расположенного по адресу г.Тирасполь ул. Советская, 81а</t>
  </si>
  <si>
    <t>Капитальный ремонт поликлиники № 5  ГУ "Тираспольский клинический центр амбулаторно-поликлинической помощи" по адресу г. Тирасполь, ул. Шевченко, 81/10, в том числе проектные работы</t>
  </si>
  <si>
    <t>Капитальный ремонт кровли здания СВА с.Суклея ГУ "Тираспольский клинический центр амбулаторно-поликлинической помощи" по адресу с.Суклея, ул.Гагарина, 69, в том числе проектные работы</t>
  </si>
  <si>
    <t xml:space="preserve">Капитальный ремонт инженерных сетей поликлиники № 2 ГУ "Бендерский центр амбулаторно-поликлинической помощи" по адресу г. Бендеры, ул. Калинина, 62, в том числе проектные работы, и благоустройство территории </t>
  </si>
  <si>
    <t>Капитальный ремонт кровли лечебного корпуса ГУ "Бендерская центральная городская больница" по адресу г.Бендеры, ул.Б.Восстания, 146,  в том числе проектные работы</t>
  </si>
  <si>
    <t>Капитальный ремонт приемного отделения ГУ "Бендерская центральная городская больница" по адресу г.Бендеры, ул.Б.Восстания, 146 , в том числе проектные работы</t>
  </si>
  <si>
    <t>Капитальный ремонт фасада педиатрического стационара ГУ "Бендерский центр матери и ребенка" по адресу г.Бендеры,  ул. Протягайловская, 6, в том числе проектные работы</t>
  </si>
  <si>
    <t>Капитальный ремонт прачечной ГУ "Республиканская туберкулезная больница" по адресу г.Бендеры, ул.Б.Восстания, 148, в том числе проектные работы</t>
  </si>
  <si>
    <t>Капитальный ремонт кровли здания поликлиники ГУ "Дубоссарская центральная районная больница", по адресу г. Дубоссары, ул. Моргулец, 3а, в том числе проектные работы</t>
  </si>
  <si>
    <t>Капитальный ремонт мягкой кровли учебных корпусов "Б" и "Г" ГОУ "Республиканский молдавский теоретический лицей-комплекс", г. Тирасполь</t>
  </si>
  <si>
    <t>Капитальный ремонт помещений на городском стадионе г. Днестровска</t>
  </si>
  <si>
    <t>Капитальный ремонт Дубоссарской русской средней общеобразовательной школы № 4, в том числе проектные работы</t>
  </si>
  <si>
    <t>Капитальный ремонт Дубоссарской детской художественной школы,  в том числе проектные работы</t>
  </si>
  <si>
    <t>Капитальный ремонт объекта: детский сад "Семицветик" с. Шипка,  в том числе проектные работы</t>
  </si>
  <si>
    <t>Капитальный ремонт административного здания МГБ, г.Тирасполь, ул. Шутова, 7, в том числе проектные работы</t>
  </si>
  <si>
    <t xml:space="preserve">Капитальный ремонт административных помещений 6 этажа и лестничного марша здания Следственного комитета ПМР, расположенного по адресу г. Тирасполь, пер. 8 Марта, д.3 </t>
  </si>
  <si>
    <t xml:space="preserve">Капитальный ремонт актового зала, коридора, фойе и санузлов 6 этажа  здания Следственного комитета ПМР, расположенного по адресу г. Тирасполь, пер. 8 Марта, д.3 </t>
  </si>
  <si>
    <t>Капитальный ремонт кровли здания Следственного комитета Приднестровской Молдавской Республики, расположенного по адресу г. Тирасполь, пер. 8 Марта, д.3</t>
  </si>
  <si>
    <t xml:space="preserve">Приобретение материалов для выполнения капитального ремонта административного здания МГБ, г.Тирасполь, ул. Манойлова, 35 </t>
  </si>
  <si>
    <t xml:space="preserve">Приобретение материалов для выполнения капитального ремонта помещений штаба казармы № 1, казармы № 2 в/ч 4043, расположенных  в г. Тирасполе, ул. Шевченко, 95/7 </t>
  </si>
  <si>
    <t>Реконструкция здания пищеблока ГУ "Республиканская туберкулезная больница" по адресу г.Бендеры, ул.Б.Восстания, 148,  в том числе проектные работы</t>
  </si>
  <si>
    <t xml:space="preserve">к Закону Приднестровской Молдавской Республики </t>
  </si>
  <si>
    <t>"О республиканском бюджете на 2019 год"</t>
  </si>
  <si>
    <t>№ п/п</t>
  </si>
  <si>
    <t xml:space="preserve">Наименование объекта </t>
  </si>
  <si>
    <t>Сумма, руб.</t>
  </si>
  <si>
    <t>Программа капитальный вложений</t>
  </si>
  <si>
    <t>Приобретение производственного оборудования и предметов для государственных предприятий (240 110)</t>
  </si>
  <si>
    <t xml:space="preserve">Государственная администрация г. Тирасполя и г. Днестровска </t>
  </si>
  <si>
    <t>Итого</t>
  </si>
  <si>
    <t>Государственная администрация г. Бендеры</t>
  </si>
  <si>
    <t>Итого по подстатье 240 110</t>
  </si>
  <si>
    <t>Министерство обороны Приднестровской Молдавской Республики</t>
  </si>
  <si>
    <t>Секретно</t>
  </si>
  <si>
    <t>Государственная служба охраны Приднестровской Молдавской Республики</t>
  </si>
  <si>
    <t>Министерство по социальной защите и труду  Приднестровской Молдавской Республики</t>
  </si>
  <si>
    <t>Итого по подстатье 240 120</t>
  </si>
  <si>
    <t>Капитальные вложения в жилищное строительство (240 210)</t>
  </si>
  <si>
    <t>Приобретение жилья для инвалидов войны - защитников Приднестровья  на территории Приднестровской Молдавской Республики</t>
  </si>
  <si>
    <t>Итого по подстатье 240 210</t>
  </si>
  <si>
    <t xml:space="preserve">Продление (строительство) троллейбусной линии на микрорайон "Солнечный" по ул. 40 лет Победы - ул.Мацнева - ул.Ленинградская в г. Бендеры, в том числе проектные работы </t>
  </si>
  <si>
    <t>Итого по подстатье 240 220</t>
  </si>
  <si>
    <t>Капитальные вложения в строительство объектов социально-культурного назначения (240 230)</t>
  </si>
  <si>
    <t>Министерство здравоохранения Приднестровской Молдавской Республики</t>
  </si>
  <si>
    <t>Реконструкция инженерных сетей  ГУ "Республиканская клиническая больница" по ул. Мира, 33, г. Тирасполь, в том числе проектные работы</t>
  </si>
  <si>
    <t>Обустройство лифта в поликлинике ГУ "Слободзейская центральная районная больница" по адресу г.Слободзея, ул.Ленина, 98а, в том числе проектные работы</t>
  </si>
  <si>
    <t>Строительство ФАП с. Броштяны ГУ "Рыбницкая центральная районная больница", в том числе проектные работы</t>
  </si>
  <si>
    <t>Строительство ФАП с. Гидирим  ГУ "Рыбницкая центральная районная больница", в том числе проектные работы</t>
  </si>
  <si>
    <t>Строительство ФАП с. Ивановка  ГУ "Рыбницкая центральная районная больница", в том числе проектные работы</t>
  </si>
  <si>
    <t>Строительство ФАП с. Дубово  ГУ "Дубоссарская центральная районная больница", в том числе проектные работы</t>
  </si>
  <si>
    <t>Строительство ФАП с. Койково  ГУ "Дубоссарская центральная районная больница", в том числе проектные работы</t>
  </si>
  <si>
    <t>Министерство просвещения Приднестровской Молдавской Республики</t>
  </si>
  <si>
    <t>Завершение строительства специализированного учреждения МСКОУ № 2, ул. К. Либкнехта, 144а, г. Тирасполь (общестроительные и проектные работы)</t>
  </si>
  <si>
    <t>Строительство котельной в МОУ "Кременчугская школа" с. Кременчуг, в том числе проектные работы</t>
  </si>
  <si>
    <t>Создание Центрального Екатерининского парка по ул. 25 Октября (от ул. Шевченко до пер. Бочковского), в том числе проектные работы</t>
  </si>
  <si>
    <t>Создание сквера "Солнечный", г. Тирасполь, ул.Милева</t>
  </si>
  <si>
    <t>Строительство и обустройство детских игровых площадок</t>
  </si>
  <si>
    <t xml:space="preserve">Государственная администрация г. Бендеры </t>
  </si>
  <si>
    <t>Реконструкция гребной базы в г. Бендеры, в том числе проектные работы</t>
  </si>
  <si>
    <t>Государственная администрация Слободзейского района и г. Слободзеи</t>
  </si>
  <si>
    <t>Аркада-реконструкция центральной части г. Слободзеи, в том числе проектные работы</t>
  </si>
  <si>
    <t>Реконструкция Дома культуры с. Владимировка</t>
  </si>
  <si>
    <t>Государственная администрация Дубоссарского района и г. Дубоссары</t>
  </si>
  <si>
    <t>Строительство и обустройство детских игровых площадок.</t>
  </si>
  <si>
    <t>Реконструкция кровли детского сада "Ивушка" с обустройством водосточной системы, в том числе проектные работы</t>
  </si>
  <si>
    <t>Государственная администрация Григориопольского района и г. Григориополя</t>
  </si>
  <si>
    <t>Строительство и обустройство детских игровых (совмещённых) площадок.</t>
  </si>
  <si>
    <t>Устройство  покрытия на площадке Дома культуры п. Карманово</t>
  </si>
  <si>
    <t>Государственная администрация Каменского района и г. Каменки</t>
  </si>
  <si>
    <t>Строительство и обустройство детских игровых (совмещённых) площадок</t>
  </si>
  <si>
    <t>Государственная администрация  Рыбницкого района и г. Рыбницы</t>
  </si>
  <si>
    <t xml:space="preserve">Государственная служба экологического контроля Приднестровской Молдавской Республики </t>
  </si>
  <si>
    <t>Подключение ГУ "Государственный заповедник "Ягорлык" к телекоммуникационным сетям</t>
  </si>
  <si>
    <t xml:space="preserve">Государственная служба по культуре и историческому наследию Приднестровской Молдавской Республики </t>
  </si>
  <si>
    <t>Реконструкция совмещенной рулонной кровли 5-этажного учебного корпуса ГОУ ВПО "Приднестровский государственный институт искусств", расположенного по адресу г. Тирасполь, ул. Свердлова,19 (литер А2)</t>
  </si>
  <si>
    <t>Устройство покрытия территории ГОУ ВПО "Приднестровский государственный институт искусств"</t>
  </si>
  <si>
    <t>Итого по подстатье 240 230</t>
  </si>
  <si>
    <t>Капитальные вложения в строительство объектов админитративного назначения (240 240)</t>
  </si>
  <si>
    <t>Реконструкция здания Главного штаба (надстройка 4-го этажа, устройство отдельно стоящей мачты для антенны связи), строительство КПП и караульного помещения (общестроительные, проектные работы и благоустройство)</t>
  </si>
  <si>
    <t>Строительство 2-этажной казармы на 200 человек, в том числе инженерно-геологические изыскания, топографическая съёмка, проектные работы</t>
  </si>
  <si>
    <t>Администрация Президента Приднестровской Молдавской Республики</t>
  </si>
  <si>
    <t>Государственная служба исполнения наказаний Министерства юстиции Приднестровской Молдавской Республики</t>
  </si>
  <si>
    <t>Строительство здания стационарно-туберкулезного корпуса на 160 мест на территории мужского участка ЛТП управления медицинской помощи и социальной реабилитации Государственной службы исполнения наказаний Министерства юстиции ПМР  по адресу Григориопольский район, пос. Глиное, ул. Микояна, 61,  в том числе проектные работы</t>
  </si>
  <si>
    <t xml:space="preserve">Счетная палата Приднестровской Молдавской Республики </t>
  </si>
  <si>
    <t xml:space="preserve">Следственный комитет Приднестровской Молдавской Республики </t>
  </si>
  <si>
    <t>Итого по подстатье 240 240</t>
  </si>
  <si>
    <t>Капитальные вложения в строительство коммунальных объектов (240 250)</t>
  </si>
  <si>
    <t>Реконструкция   автономной газовой котельной женского участка ЛТП ЦМПиСР ГСИН МЮ ПМР, Слободзейский район, с.Карагаш,  ул. Ленина, 56а, в том числе проектные работы</t>
  </si>
  <si>
    <t xml:space="preserve">Министерство экономического развития Приднестровской Молдавской Республики </t>
  </si>
  <si>
    <t>Поставка и монтаж оборудования очистного сооружения хозяйственно-бытовых сточных вод в с. Карманово Григориопольского района</t>
  </si>
  <si>
    <t>Поставка и монтаж оборудования очистного сооружения хозяйственно-бытовых сточных вод в с. Парканы Слободзейского района</t>
  </si>
  <si>
    <t>Поставка и монтаж оборудования очистного сооружения хозяйственно-бытовых сточных вод в с. Фрунзе Слободзейского района</t>
  </si>
  <si>
    <t>Подвод сетей теплоснабжения к зданию интерната МОУ ДО "Каменская СДЮШОР"</t>
  </si>
  <si>
    <t>Поставка и монтаж оборудования очистного сооружения хозяйственно-бытовых сточных вод  п. Маяк Григориопольского района</t>
  </si>
  <si>
    <t>Итого по подстатье 240 250</t>
  </si>
  <si>
    <t>Приобретение прочих расходных материалов и предметов снабжения (110 360)</t>
  </si>
  <si>
    <t xml:space="preserve">Министерство обороны Приднестровской Молдавской Республики </t>
  </si>
  <si>
    <t>Итого по подстатье 110 360</t>
  </si>
  <si>
    <t>Итого по программе капитальных вложений</t>
  </si>
  <si>
    <t xml:space="preserve">Программа капитального ремонта </t>
  </si>
  <si>
    <t>Капитальный ремонт объектов социально-культурного назначения (240 330)</t>
  </si>
  <si>
    <t>Завершение капитального ремонта инфекционного отделения ГУ "Рыбницкая центральная районная больница"</t>
  </si>
  <si>
    <t>Капитальный ремонт кровли административного здания ГУ "Республиканский центр матери и ребенка" по адресу г.Тирасполь, пер. Днестровский, 3, в том числе проектные работы</t>
  </si>
  <si>
    <t>Капитальный ремонт кровли, отмостки СВА с.Незавертайловка, по адресу ул. Жукова, 32, в том числе проектные работы</t>
  </si>
  <si>
    <t>Капитальный ремонт кровли СВА п. Красное, по адресу ул. Рабочая,2а, в том числе проектные работы</t>
  </si>
  <si>
    <t>Капитальный ремонт  СВА по адресу с. Карагаш, ул. Фрунзе, 129а</t>
  </si>
  <si>
    <t>Капитальный ремонт ГУ "Республиканский центр матери и ребёнка", г. Тирасполь, ул. 1 Мая, 58, в том числе проектные работы</t>
  </si>
  <si>
    <t>Капитальный ремонт ГУП ОК "Днестровские зори"</t>
  </si>
  <si>
    <t>Капитальный ремонт кровли хранилища техники в военном городке №17 г. Бендеры</t>
  </si>
  <si>
    <t xml:space="preserve">Капитальный ремонт производственной мастерской по изготовлению протезно-ортопедических изделий ГУ "Республиканский центр по протезированию и ортопедии", г. Тирасполь, ул. Ленина, 22 </t>
  </si>
  <si>
    <t>Капитальный ремонт ГОУ "Попенкская школа-интернат для детей-сирот и детей, оставшихся без попечения родителей",  Рыбницкий район, с. Попенки</t>
  </si>
  <si>
    <t>Капитальный ремонт ГУ "Республиканский специализированный дом ребёнка", г. Тирасполь, ул. 1 Мая, 26</t>
  </si>
  <si>
    <t>Капитальный ремонт кровли в  государственном образовательном учреждении среднего профессионального образования "Тираспольский аграрно-технический колледж им. М.В. Фрунзе"</t>
  </si>
  <si>
    <t>Министерство внутренних дел Приднестровской Молдавской Республики</t>
  </si>
  <si>
    <t>Капитальный ремонт объекта ГОУ "Республиканский кадетский корпус им. светлейшего князя Г.А. Потёмкина-Таврического"</t>
  </si>
  <si>
    <t>Устройство покрытия строевого плаца на территории ГОУ "РКК им. светлейшего князя Г.А. Потемкина-Таврического" МВД ПМР</t>
  </si>
  <si>
    <t>Капитальный ремонт по объекту: бассейн "Дельфин" по ул. Горького,9а,  в том числе проектные работы</t>
  </si>
  <si>
    <t xml:space="preserve">Капитальный ремонт по объекту: МОУ "Теоретический лицей" по ул. Советской, 66 </t>
  </si>
  <si>
    <t>Капитальный ремонт по объекту: МОУ "БСОШ № 20", с. Гиска, ул. Ленина, 130</t>
  </si>
  <si>
    <t>Капитальный ремонт по объекту: МОУ "БДС № 43", ул. 40 лет Победы, 41</t>
  </si>
  <si>
    <t>Капитальный ремонт по объекту: МОУ "БДС № 25", ул. Космонавтов, 33</t>
  </si>
  <si>
    <t>Капитальный ремонт по объекту: МОУ "БДС № 14", ул. Коммунистическая, 193</t>
  </si>
  <si>
    <t>Государственная администрация Слобоздейского района и г. Слободзеи</t>
  </si>
  <si>
    <t>Капитальный ремонт ДК с. Терновка</t>
  </si>
  <si>
    <t xml:space="preserve">Капитальный ремонт МОУ  "Рыбницкая  РСОШ  № 3", г. Рыбница, ул. Ленина, 60, в том числе проектные работы </t>
  </si>
  <si>
    <t>Капитальный ремонт МОУ "Рыбницкая РСОШ № 8, г. Рыбница, ул. Севастопольская, 22</t>
  </si>
  <si>
    <t>Капитальный ремонт объекта: Дом культуры с. Малаешты Григорипольского района, в том числе проектные работы</t>
  </si>
  <si>
    <t>Капитальный ремонт объекта: детский сад "Сказка", г. Григориополь</t>
  </si>
  <si>
    <t>Капитальный ремонт объекта: Дом культуры с. Катериновка, в том числе проектные работы</t>
  </si>
  <si>
    <t>Капитальный ремонт здания интерната, расположенного в г. Каменке, ул. Кирова, 59а</t>
  </si>
  <si>
    <t>Капитальный ремонт по объекту МОУ ДО "Каменский  ДДЮТ", г. Каменка, ул  Ленина, 24</t>
  </si>
  <si>
    <t>4.</t>
  </si>
  <si>
    <t>Капитальный ремонт по объекту МОУ ДО "Каменская детская художественная школа", г. Каменка, ул. Ленина,1</t>
  </si>
  <si>
    <t>Итого по подстатье 240 330</t>
  </si>
  <si>
    <t>Капитальный ремонт производственных объектов (240 320)</t>
  </si>
  <si>
    <t>Государственная администрация г. Тирасполя и г. Днестровска</t>
  </si>
  <si>
    <t>Выполнение среднего ремонта контактно-кабельных сетей для г. Тирасполя МУП "Тираспольское троллейбусное управление"  им. И. А. Добросоцкого</t>
  </si>
  <si>
    <t>Итого по подстатье 240 320</t>
  </si>
  <si>
    <t>Капитальный ремонт объектов административного назначения (240 340)</t>
  </si>
  <si>
    <t>Судебный департамент при Верховном суде Приднестровской Молдавской Республики</t>
  </si>
  <si>
    <t>Верховный суд Приднестровской Молдавской Республики</t>
  </si>
  <si>
    <t>Арбитражный суд Приднестровской Молдавской Республики</t>
  </si>
  <si>
    <t>Капитальный ремонт здания Арбитражного суда, расположенного по адресу г. Тирасполь, ул. Ленина, 1/2</t>
  </si>
  <si>
    <t xml:space="preserve"> Министерство государственной безопасности Приднестровской Молдавской Республики</t>
  </si>
  <si>
    <t>Итого по подстатье 240 340</t>
  </si>
  <si>
    <t>Итого по программе капитального ремонта</t>
  </si>
  <si>
    <t>ВСЕГО по программе капитальных вложений и программе капитального ремонта на 2019 год</t>
  </si>
  <si>
    <t>Программа развития материально-технической базы</t>
  </si>
  <si>
    <t xml:space="preserve">Министерство здравоохранения Приднестровской Молдавской Республики </t>
  </si>
  <si>
    <t>Протезирование льготной категории граждан (за исключением зубопротезирования) (статья 111 054)</t>
  </si>
  <si>
    <t>Погашение кредиторской задолженности по состоянию на 01.01.2019 года по протезированию льготной категории граждан (за исключением зубопротезирования) (статья 111 054)</t>
  </si>
  <si>
    <t>Приобретение инвалидных колясок для инвалидов (статья 130 630)</t>
  </si>
  <si>
    <t>Итого по программе развития материально-технической базы</t>
  </si>
  <si>
    <t>Программа капитальных вложений налоговых органов</t>
  </si>
  <si>
    <t xml:space="preserve">Министерство финансов Приднестровской Молдавской Республики </t>
  </si>
  <si>
    <t>Приобретение непроизводственного оборудования и предметов длительного пользования для государственных учреждений (240 120)</t>
  </si>
  <si>
    <t>1.</t>
  </si>
  <si>
    <t>Приобретение оборудования и предметов длительного пользования, программного обеспечения</t>
  </si>
  <si>
    <t>Итого по 240120</t>
  </si>
  <si>
    <t>Капитальный ремонт административных зданий (240 340)</t>
  </si>
  <si>
    <t>Налоговая инспекция г. Каменки</t>
  </si>
  <si>
    <t>2.</t>
  </si>
  <si>
    <t>Налоговая инспекция г. Рыбницы</t>
  </si>
  <si>
    <t xml:space="preserve">      Итого по 240340</t>
  </si>
  <si>
    <t>Итого по программе капитальных вложений налоговых органов</t>
  </si>
  <si>
    <t>Программа исполнения наказов избирателей</t>
  </si>
  <si>
    <t>Программа по укреплению противопаводковых дамб в республике</t>
  </si>
  <si>
    <t>Капитальный ремонт прочих объектов (240 360)</t>
  </si>
  <si>
    <t>Программа развития системы "Безопасный город"</t>
  </si>
  <si>
    <t>Приобретение прочих расходных материалов  и предметов снабжения (110 360)</t>
  </si>
  <si>
    <t>Освещение в ночное время, кабели, расходные материалы и прочие расходные материалы</t>
  </si>
  <si>
    <t>Итого по подстатье (110 360)</t>
  </si>
  <si>
    <t>Приобретение оборудования для видеонаблюдения и предметов длительного пользования (240 120)</t>
  </si>
  <si>
    <t>Приобретение видеокамер, програмного обеспечения, серверов, оконечного оборудования (точка доступа WI-FI), боксов и прочего оборудования</t>
  </si>
  <si>
    <t>Итого по подстатье (240 120)</t>
  </si>
  <si>
    <t>Итого по программе развития системы "Безопасный город"</t>
  </si>
  <si>
    <t>ИТОГО ПО ВСЕМ ПРОГРАММАМ</t>
  </si>
  <si>
    <t>Завершение строительства учебного блока для отделения хореографии в детской школе  искусств п. Первомайск</t>
  </si>
  <si>
    <t>Приложение № 9</t>
  </si>
  <si>
    <t>Приобретение 3 (трех) автобусов (не менее 8, 16, 24 мест)</t>
  </si>
  <si>
    <t>Капитальные вложения в строительство производственных объектов (240 220)</t>
  </si>
  <si>
    <t>Строительство лицея-интерната на базе МОУ "Тираспольская средняя общеобразовательная школа № 4",  в том числе проектные работы</t>
  </si>
  <si>
    <t>Создание  парка имени  Александра Невского на территории исторического военно-мемориального комплекса "Бендерская крепость" и реконструкция исторического военно-мемориального  комплекса "Бендерская крепость" ГУП "ИВМК "Бендерская крепость" МВД ПМР (новое строительство), в том числе проектные работы</t>
  </si>
  <si>
    <t>Теплоснабжение здания Дома культуры с. Подойма, Каменский район</t>
  </si>
  <si>
    <t>Строительство газовой котельной в военном городке № 17, г. Бендеры, в том числе проектные работы</t>
  </si>
  <si>
    <t>Реконструкция  котельной с заменой котлов по адресу г. Тирасполь, ул . Ленина,1/2</t>
  </si>
  <si>
    <t xml:space="preserve">Строительство навесов и смотровой ямы для служебного автотранспорта по адресу г. Тирасполь, пер. 8 Марта, д.3, подпорной стены между территориями государственной администрации г. Тирасполя и г. Днестровска и Следственным комитетом ПМР </t>
  </si>
  <si>
    <t>Реконструкция   автономной газовой котельной войсковой части 2102 ВВ МЮ ПМР (3-я рота), Григориопольский район, с. Глиное,  ул. Микояна, 60, в том числе проектные работы</t>
  </si>
  <si>
    <t>Реконструкция канализационного и ливневого коллекторов, расположенных в г. Бендеры по ул. Лазо, ул.Ленина</t>
  </si>
  <si>
    <t>Газификация домов малоимущих членов ОО "Республиканский союз защитников ПМР", проживающих в сельской местности</t>
  </si>
  <si>
    <t>Приобретение материалов для строительства ПТОРа в военном городке № 17  г. Бендеры</t>
  </si>
  <si>
    <t>Приобретение материалов для строительства хранилища техники в военном городке № 17  г. Бендеры</t>
  </si>
  <si>
    <t>Капитальный ремонт филиала поликлиники № 6 ГУ "Тираспольский клинический центр амбулаторно-поликлинической помощи" по адресу г. Тирасполь, ул. Федько, 18,  в том числе проектные работы</t>
  </si>
  <si>
    <t>Содержание автотранспорта ГУ "Республиканское бюро судебно-медицинских экспертиз"  (статья 110 350)</t>
  </si>
  <si>
    <t xml:space="preserve">"О внесении изменений и дополнений </t>
  </si>
  <si>
    <t xml:space="preserve">в Закон Приднестровской Молдавской Республики </t>
  </si>
  <si>
    <r>
      <t xml:space="preserve">Реконструкция   здания,  лит. 3Б, на территории ГУ "Григориопольская центральная районная больница" под размещение педиатрического отделения на первом этаже по ул. Урицкого, 73а,  г. Григориополь, в том числе проектные работы </t>
    </r>
    <r>
      <rPr>
        <b/>
        <i/>
        <sz val="12"/>
        <rFont val="Times New Roman"/>
        <family val="1"/>
        <charset val="204"/>
      </rPr>
      <t>(кредиторская задолженность за 2018 год)</t>
    </r>
  </si>
  <si>
    <t>Приобретение нового специализированного автотранспортного средства (модель - машина аварийная АТ-70 М-041-ГАЗон Некст C41R13) МУП "Тираспольское троллейбусное управление имени И. А. Добросоцкого" в                                                г. Тирасполе</t>
  </si>
  <si>
    <t>Приобретение  и модернизация подвижного состава для МУП "Бендерское троллейбусное управление"                                                         г. Бендеры</t>
  </si>
  <si>
    <t>Реконструкция ГУ "Тираспольский клинический центр амбулаторно-поликлинической помощи" по ул.Свердлова, 50,  г. Тирасполь (обустройство шахты и монтаж лифта)</t>
  </si>
  <si>
    <t>Завершение строительства здания судебно-медицинской экспертизы и патологоанатомического отделения на территории ГУ "Республиканская клиническая больница" по ул. Мира, 33,  г. Тирасполь, в том числе проектные работы</t>
  </si>
  <si>
    <t>Реконструкция  приёмного отделения здания  ГУ "Республиканская клиническая больница" по ул. Мира, 33,                                                                                             г. Тирасполь, с обеспечением подъезда машин скорой медицинской помощи, в том числе проектные работы</t>
  </si>
  <si>
    <t>Строительство бельведера-колоннады (ансамбль строений парадного въезда в г. Тирасполь со стороны                                                         г. Бендеры)</t>
  </si>
  <si>
    <t>Реконструкция   здания, лит. А, на территории ГУ "Григориопольская центральная районная больница" по                                                       ул. Урицкого, 73а, г. Григориополь, в том числе капитальный ремонт внутрибольничных дорог, проектные работы</t>
  </si>
  <si>
    <t>Реконструкция ГУ "Республиканский кожно-венерологический диспансер" по  адресу г. Тирасполь,                                                             ул. Восстания, 57/1, в том числе проектные работы</t>
  </si>
  <si>
    <t>Строительство хлораторной станции на территории ГУ "Республиканская туберкулёзная больница" по адресу                                                                                            г. Бендеры, ул. Б.Восстания, 148, в том числе проектные работы</t>
  </si>
  <si>
    <t>Реконструкция комплекса строений под размещение образовательного учреждения для девочек, расположенного по ул. Калинина, 43, в г. Бендеры, в том числе проектные работы</t>
  </si>
  <si>
    <t>Завершение строительства ГУ "Республиканский спортивно-реабилитационный восстановительный центр инвалидов", расположенного по адресу г. Тирасполь, ул. Ленина, 1/3, в том числе проектные работы</t>
  </si>
  <si>
    <t>Завершение работ по реконструкции  помещения в здании,расположенном по адресу г. Бендеры,                                                                 ул. Первомайская,49, с целью создания центра спортивной подготовки для людей с ограниченными физическими возможностями, в том числе проектные работы</t>
  </si>
  <si>
    <t>Строительство нового здания для МУ "Центр социально-психологической реабилитации детей с ОПЖ",                                                         г. Дубоссары, в том числе проектные работы</t>
  </si>
  <si>
    <t xml:space="preserve">Строительство дороги от ул. К. Либкнехта до корпуса № 1 Администрации Президента, расположенного по адресу г. Тирасполь, ул. К. Маркса, 187. Участок № 2. Территория Администрации Президента </t>
  </si>
  <si>
    <t>Реконструкция   автономной газовой котельной центрального органа уголовно-исполнительной системы, г.Тирасполь, ул. Мира,50, корп. 3074</t>
  </si>
  <si>
    <t>Реконструкция   автономной газовой котельной  Учреждения исполнения наказаний № 2,  г.Тирасполь,                                                         ул. Гребеницкий проезд,18, в том числе проектные работы</t>
  </si>
  <si>
    <t>Реконструкция   автономной газовой котельной  Учреждения исполнения наказаний №1, здание банно-прачечного комбината, Григориопольский район, с.Глиное,  ул. Микояна, 60, в том числе проектные работы</t>
  </si>
  <si>
    <t>Реконструкция наружных сетей электроснабжения 10 кВт и 04 кВт и перенос подстанции в военном городке                                                   № 11, г. Рыбница</t>
  </si>
  <si>
    <t>Строительство наружных теплосетей и монтаж внутридомовых инженерных сетей отопления в военном городке № 20,  г. Тирасполь</t>
  </si>
  <si>
    <t xml:space="preserve">Строительство водопроводных сетей из п/э труб Д 110-50мм протяженностью    2 000  м с. Ержово,                                                              г. Рыбница ул. Школьная, Котовского, Ленина, Нагорная </t>
  </si>
  <si>
    <t>Капитальный ремонт инженерных сетей ГУ"Слободзейская центральная районная больница", по адресу                                                           г. Слободзея,  пер. Больничный,1, в том числе проектные работы</t>
  </si>
  <si>
    <t>Приложение № 8</t>
  </si>
  <si>
    <t xml:space="preserve">Приобретение эндоскопической системы для исследования желудочно-кишечного тракта (гастроскоп, колоноскоп) </t>
  </si>
  <si>
    <t>Приобретение оборудования, предметов длительного пользования и специализированного медицинского автотранспорта (статья 240 120)</t>
  </si>
  <si>
    <t xml:space="preserve">      Итого по 290000</t>
  </si>
  <si>
    <r>
      <t>Погашение</t>
    </r>
    <r>
      <rPr>
        <sz val="12"/>
        <color indexed="10"/>
        <rFont val="Times New Roman"/>
        <family val="1"/>
        <charset val="204"/>
      </rPr>
      <t xml:space="preserve"> кредиторской</t>
    </r>
    <r>
      <rPr>
        <sz val="12"/>
        <rFont val="Times New Roman"/>
        <family val="1"/>
        <charset val="204"/>
      </rPr>
      <t xml:space="preserve"> задолженности по договорам, заключенным в 2018 году</t>
    </r>
  </si>
  <si>
    <t>Смета расходов Фонда капитальных вложений Приднестровской Молдавской Республики на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</si>
</sst>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name val="Calibri"/>
      <family val="2"/>
      <charset val="204"/>
    </font>
    <font>
      <sz val="12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3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top" wrapText="1"/>
    </xf>
    <xf numFmtId="3" fontId="5" fillId="0" borderId="15" xfId="0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top" wrapText="1"/>
    </xf>
    <xf numFmtId="3" fontId="5" fillId="0" borderId="18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3" fontId="2" fillId="0" borderId="4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right" vertical="center" wrapText="1"/>
    </xf>
    <xf numFmtId="3" fontId="2" fillId="0" borderId="20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5" fillId="0" borderId="22" xfId="0" applyNumberFormat="1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right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/>
    </xf>
    <xf numFmtId="0" fontId="8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10" fillId="0" borderId="0" xfId="0" applyFont="1"/>
    <xf numFmtId="3" fontId="2" fillId="0" borderId="10" xfId="0" applyNumberFormat="1" applyFont="1" applyBorder="1" applyAlignment="1">
      <alignment horizontal="right" vertical="center"/>
    </xf>
    <xf numFmtId="0" fontId="11" fillId="0" borderId="0" xfId="0" applyFont="1"/>
    <xf numFmtId="0" fontId="5" fillId="0" borderId="5" xfId="0" applyFont="1" applyBorder="1" applyAlignment="1">
      <alignment vertical="center" wrapText="1"/>
    </xf>
    <xf numFmtId="0" fontId="2" fillId="0" borderId="28" xfId="0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/>
    </xf>
    <xf numFmtId="0" fontId="5" fillId="0" borderId="2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3" fontId="5" fillId="0" borderId="30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3" fillId="0" borderId="0" xfId="0" applyNumberFormat="1" applyFont="1"/>
    <xf numFmtId="0" fontId="5" fillId="0" borderId="5" xfId="0" applyFont="1" applyBorder="1"/>
    <xf numFmtId="0" fontId="2" fillId="0" borderId="5" xfId="0" applyFont="1" applyBorder="1" applyAlignment="1">
      <alignment horizontal="left" vertical="center"/>
    </xf>
    <xf numFmtId="0" fontId="2" fillId="0" borderId="28" xfId="0" applyFont="1" applyBorder="1" applyAlignment="1">
      <alignment vertical="center"/>
    </xf>
    <xf numFmtId="3" fontId="5" fillId="0" borderId="30" xfId="0" applyNumberFormat="1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5" fillId="0" borderId="31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/>
    </xf>
    <xf numFmtId="0" fontId="2" fillId="0" borderId="28" xfId="0" applyFont="1" applyBorder="1" applyAlignment="1">
      <alignment horizontal="center" vertical="center"/>
    </xf>
    <xf numFmtId="0" fontId="5" fillId="0" borderId="33" xfId="0" applyFont="1" applyBorder="1"/>
    <xf numFmtId="3" fontId="5" fillId="0" borderId="30" xfId="0" applyNumberFormat="1" applyFont="1" applyBorder="1" applyAlignment="1">
      <alignment horizontal="right"/>
    </xf>
    <xf numFmtId="0" fontId="2" fillId="0" borderId="0" xfId="0" applyFont="1"/>
    <xf numFmtId="0" fontId="5" fillId="0" borderId="34" xfId="0" applyFont="1" applyBorder="1"/>
    <xf numFmtId="3" fontId="5" fillId="0" borderId="4" xfId="0" applyNumberFormat="1" applyFont="1" applyBorder="1" applyAlignment="1">
      <alignment horizontal="right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top" wrapText="1"/>
    </xf>
    <xf numFmtId="3" fontId="5" fillId="0" borderId="30" xfId="0" applyNumberFormat="1" applyFont="1" applyBorder="1" applyAlignment="1">
      <alignment horizontal="right" vertical="center" wrapText="1"/>
    </xf>
    <xf numFmtId="0" fontId="5" fillId="0" borderId="38" xfId="0" applyFont="1" applyBorder="1" applyAlignment="1">
      <alignment horizontal="lef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0" fontId="12" fillId="0" borderId="28" xfId="0" applyFont="1" applyBorder="1" applyAlignment="1">
      <alignment horizontal="center" vertical="center" wrapText="1"/>
    </xf>
    <xf numFmtId="0" fontId="5" fillId="0" borderId="31" xfId="0" applyFont="1" applyBorder="1"/>
    <xf numFmtId="3" fontId="2" fillId="0" borderId="40" xfId="0" applyNumberFormat="1" applyFont="1" applyBorder="1" applyAlignment="1">
      <alignment horizontal="right" vertical="center" wrapText="1"/>
    </xf>
    <xf numFmtId="3" fontId="2" fillId="0" borderId="30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1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5" fillId="0" borderId="2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center" wrapText="1"/>
    </xf>
    <xf numFmtId="0" fontId="2" fillId="0" borderId="34" xfId="0" applyFont="1" applyBorder="1" applyAlignment="1">
      <alignment vertical="top" wrapText="1"/>
    </xf>
    <xf numFmtId="0" fontId="2" fillId="0" borderId="9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left" vertical="center" wrapText="1"/>
    </xf>
    <xf numFmtId="4" fontId="2" fillId="0" borderId="34" xfId="0" applyNumberFormat="1" applyFont="1" applyBorder="1" applyAlignment="1">
      <alignment horizontal="left" vertical="center" wrapText="1"/>
    </xf>
    <xf numFmtId="4" fontId="2" fillId="0" borderId="14" xfId="0" applyNumberFormat="1" applyFont="1" applyBorder="1" applyAlignment="1">
      <alignment horizontal="left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3" fontId="9" fillId="0" borderId="4" xfId="0" applyNumberFormat="1" applyFont="1" applyBorder="1" applyAlignment="1">
      <alignment horizontal="righ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24" xfId="0" applyFont="1" applyBorder="1" applyAlignment="1">
      <alignment horizontal="center" vertical="center"/>
    </xf>
    <xf numFmtId="0" fontId="5" fillId="0" borderId="4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top" wrapText="1"/>
    </xf>
    <xf numFmtId="0" fontId="9" fillId="0" borderId="37" xfId="0" applyFont="1" applyBorder="1" applyAlignment="1">
      <alignment horizontal="left" vertical="top" wrapText="1"/>
    </xf>
    <xf numFmtId="3" fontId="9" fillId="0" borderId="30" xfId="0" applyNumberFormat="1" applyFont="1" applyBorder="1" applyAlignment="1">
      <alignment horizontal="right" vertical="center" wrapText="1"/>
    </xf>
    <xf numFmtId="0" fontId="2" fillId="0" borderId="34" xfId="0" applyFont="1" applyBorder="1" applyAlignment="1">
      <alignment horizontal="left" vertical="top" wrapText="1"/>
    </xf>
    <xf numFmtId="3" fontId="11" fillId="0" borderId="3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top" wrapText="1"/>
    </xf>
    <xf numFmtId="3" fontId="1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3" xfId="0" applyFont="1" applyBorder="1" applyAlignment="1">
      <alignment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vertical="center" wrapText="1"/>
    </xf>
    <xf numFmtId="3" fontId="5" fillId="0" borderId="22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3" fontId="11" fillId="0" borderId="18" xfId="0" applyNumberFormat="1" applyFont="1" applyBorder="1" applyAlignment="1">
      <alignment horizontal="right"/>
    </xf>
    <xf numFmtId="0" fontId="2" fillId="0" borderId="9" xfId="0" applyFont="1" applyBorder="1"/>
    <xf numFmtId="0" fontId="2" fillId="0" borderId="45" xfId="0" applyFont="1" applyBorder="1" applyAlignment="1">
      <alignment wrapText="1"/>
    </xf>
    <xf numFmtId="0" fontId="11" fillId="0" borderId="46" xfId="0" applyFont="1" applyBorder="1"/>
    <xf numFmtId="3" fontId="11" fillId="0" borderId="32" xfId="0" applyNumberFormat="1" applyFont="1" applyBorder="1" applyAlignment="1">
      <alignment horizontal="right"/>
    </xf>
    <xf numFmtId="0" fontId="11" fillId="0" borderId="37" xfId="0" applyFont="1" applyBorder="1"/>
    <xf numFmtId="3" fontId="11" fillId="0" borderId="30" xfId="0" applyNumberFormat="1" applyFont="1" applyBorder="1" applyAlignment="1">
      <alignment horizontal="right"/>
    </xf>
    <xf numFmtId="0" fontId="5" fillId="0" borderId="14" xfId="0" applyFont="1" applyBorder="1"/>
    <xf numFmtId="3" fontId="5" fillId="0" borderId="47" xfId="0" applyNumberFormat="1" applyFont="1" applyBorder="1" applyAlignment="1">
      <alignment horizontal="right"/>
    </xf>
    <xf numFmtId="0" fontId="2" fillId="0" borderId="43" xfId="0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0" fontId="3" fillId="0" borderId="0" xfId="0" applyFont="1" applyFill="1"/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3" fontId="2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28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8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wrapText="1"/>
    </xf>
    <xf numFmtId="0" fontId="5" fillId="0" borderId="37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6" fillId="0" borderId="28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8"/>
  <sheetViews>
    <sheetView tabSelected="1" view="pageBreakPreview" zoomScale="60" zoomScaleNormal="90" workbookViewId="0">
      <pane ySplit="13" topLeftCell="A14" activePane="bottomLeft" state="frozen"/>
      <selection pane="bottomLeft" activeCell="A12" sqref="A12"/>
    </sheetView>
  </sheetViews>
  <sheetFormatPr defaultColWidth="8.85546875" defaultRowHeight="15.75" x14ac:dyDescent="0.25"/>
  <cols>
    <col min="1" max="1" width="4" style="83" customWidth="1"/>
    <col min="2" max="2" width="104" style="1" customWidth="1"/>
    <col min="3" max="3" width="16" style="84" customWidth="1"/>
    <col min="4" max="4" width="11.42578125" style="1" customWidth="1"/>
    <col min="5" max="16384" width="8.85546875" style="1"/>
  </cols>
  <sheetData>
    <row r="1" spans="1:3" x14ac:dyDescent="0.25">
      <c r="C1" s="98" t="s">
        <v>237</v>
      </c>
    </row>
    <row r="2" spans="1:3" x14ac:dyDescent="0.25">
      <c r="C2" s="98" t="s">
        <v>40</v>
      </c>
    </row>
    <row r="3" spans="1:3" x14ac:dyDescent="0.25">
      <c r="C3" s="98" t="s">
        <v>213</v>
      </c>
    </row>
    <row r="4" spans="1:3" x14ac:dyDescent="0.25">
      <c r="C4" s="99" t="s">
        <v>214</v>
      </c>
    </row>
    <row r="5" spans="1:3" x14ac:dyDescent="0.25">
      <c r="C5" s="99" t="s">
        <v>41</v>
      </c>
    </row>
    <row r="6" spans="1:3" x14ac:dyDescent="0.25">
      <c r="C6" s="99"/>
    </row>
    <row r="7" spans="1:3" x14ac:dyDescent="0.25">
      <c r="A7" s="155" t="s">
        <v>197</v>
      </c>
      <c r="B7" s="155"/>
      <c r="C7" s="155"/>
    </row>
    <row r="8" spans="1:3" x14ac:dyDescent="0.25">
      <c r="A8" s="98"/>
      <c r="B8" s="98"/>
      <c r="C8" s="98" t="s">
        <v>40</v>
      </c>
    </row>
    <row r="9" spans="1:3" x14ac:dyDescent="0.25">
      <c r="A9" s="98"/>
      <c r="B9" s="98"/>
      <c r="C9" s="98" t="s">
        <v>41</v>
      </c>
    </row>
    <row r="10" spans="1:3" ht="15" x14ac:dyDescent="0.25">
      <c r="A10" s="97"/>
      <c r="B10" s="2"/>
      <c r="C10" s="2"/>
    </row>
    <row r="11" spans="1:3" ht="18.75" x14ac:dyDescent="0.3">
      <c r="A11" s="156" t="s">
        <v>242</v>
      </c>
      <c r="B11" s="156"/>
      <c r="C11" s="156"/>
    </row>
    <row r="12" spans="1:3" ht="16.5" thickBot="1" x14ac:dyDescent="0.3">
      <c r="A12" s="3"/>
      <c r="B12" s="3"/>
      <c r="C12" s="3"/>
    </row>
    <row r="13" spans="1:3" ht="48" thickBot="1" x14ac:dyDescent="0.3">
      <c r="A13" s="100" t="s">
        <v>42</v>
      </c>
      <c r="B13" s="4" t="s">
        <v>43</v>
      </c>
      <c r="C13" s="5" t="s">
        <v>44</v>
      </c>
    </row>
    <row r="14" spans="1:3" ht="16.5" thickBot="1" x14ac:dyDescent="0.3">
      <c r="A14" s="157" t="s">
        <v>45</v>
      </c>
      <c r="B14" s="158"/>
      <c r="C14" s="159"/>
    </row>
    <row r="15" spans="1:3" x14ac:dyDescent="0.25">
      <c r="A15" s="160" t="s">
        <v>46</v>
      </c>
      <c r="B15" s="161"/>
      <c r="C15" s="162"/>
    </row>
    <row r="16" spans="1:3" x14ac:dyDescent="0.25">
      <c r="A16" s="163" t="s">
        <v>47</v>
      </c>
      <c r="B16" s="164"/>
      <c r="C16" s="165"/>
    </row>
    <row r="17" spans="1:3" ht="47.25" x14ac:dyDescent="0.25">
      <c r="A17" s="6">
        <v>1</v>
      </c>
      <c r="B17" s="101" t="s">
        <v>216</v>
      </c>
      <c r="C17" s="7">
        <v>1510000</v>
      </c>
    </row>
    <row r="18" spans="1:3" x14ac:dyDescent="0.25">
      <c r="A18" s="6"/>
      <c r="B18" s="8" t="s">
        <v>48</v>
      </c>
      <c r="C18" s="9">
        <f>C17</f>
        <v>1510000</v>
      </c>
    </row>
    <row r="19" spans="1:3" x14ac:dyDescent="0.25">
      <c r="A19" s="163" t="s">
        <v>49</v>
      </c>
      <c r="B19" s="164"/>
      <c r="C19" s="165"/>
    </row>
    <row r="20" spans="1:3" ht="31.5" x14ac:dyDescent="0.25">
      <c r="A20" s="6">
        <v>1</v>
      </c>
      <c r="B20" s="102" t="s">
        <v>217</v>
      </c>
      <c r="C20" s="7">
        <f>3900000-1844670</f>
        <v>2055330</v>
      </c>
    </row>
    <row r="21" spans="1:3" ht="16.5" thickBot="1" x14ac:dyDescent="0.3">
      <c r="A21" s="6"/>
      <c r="B21" s="8" t="s">
        <v>48</v>
      </c>
      <c r="C21" s="10">
        <f>C20</f>
        <v>2055330</v>
      </c>
    </row>
    <row r="22" spans="1:3" ht="16.5" thickBot="1" x14ac:dyDescent="0.3">
      <c r="A22" s="11"/>
      <c r="B22" s="12" t="s">
        <v>50</v>
      </c>
      <c r="C22" s="13">
        <f>C18+C21</f>
        <v>3565330</v>
      </c>
    </row>
    <row r="23" spans="1:3" x14ac:dyDescent="0.25">
      <c r="A23" s="160" t="s">
        <v>174</v>
      </c>
      <c r="B23" s="161"/>
      <c r="C23" s="162"/>
    </row>
    <row r="24" spans="1:3" x14ac:dyDescent="0.25">
      <c r="A24" s="169" t="s">
        <v>51</v>
      </c>
      <c r="B24" s="170"/>
      <c r="C24" s="171"/>
    </row>
    <row r="25" spans="1:3" x14ac:dyDescent="0.25">
      <c r="A25" s="14">
        <v>1</v>
      </c>
      <c r="B25" s="103" t="s">
        <v>52</v>
      </c>
      <c r="C25" s="9">
        <v>5000000</v>
      </c>
    </row>
    <row r="26" spans="1:3" x14ac:dyDescent="0.25">
      <c r="A26" s="14"/>
      <c r="B26" s="8" t="s">
        <v>48</v>
      </c>
      <c r="C26" s="9">
        <f>C25</f>
        <v>5000000</v>
      </c>
    </row>
    <row r="27" spans="1:3" x14ac:dyDescent="0.25">
      <c r="A27" s="169" t="s">
        <v>53</v>
      </c>
      <c r="B27" s="170"/>
      <c r="C27" s="171"/>
    </row>
    <row r="28" spans="1:3" x14ac:dyDescent="0.25">
      <c r="A28" s="14">
        <v>1</v>
      </c>
      <c r="B28" s="103" t="s">
        <v>52</v>
      </c>
      <c r="C28" s="9">
        <v>3655000</v>
      </c>
    </row>
    <row r="29" spans="1:3" x14ac:dyDescent="0.25">
      <c r="A29" s="14"/>
      <c r="B29" s="8" t="s">
        <v>48</v>
      </c>
      <c r="C29" s="9">
        <f>C28</f>
        <v>3655000</v>
      </c>
    </row>
    <row r="30" spans="1:3" x14ac:dyDescent="0.25">
      <c r="A30" s="163" t="s">
        <v>54</v>
      </c>
      <c r="B30" s="164"/>
      <c r="C30" s="165"/>
    </row>
    <row r="31" spans="1:3" ht="24" customHeight="1" x14ac:dyDescent="0.25">
      <c r="A31" s="14">
        <v>1</v>
      </c>
      <c r="B31" s="96" t="s">
        <v>198</v>
      </c>
      <c r="C31" s="7">
        <v>1300000</v>
      </c>
    </row>
    <row r="32" spans="1:3" x14ac:dyDescent="0.25">
      <c r="A32" s="14"/>
      <c r="B32" s="15" t="s">
        <v>48</v>
      </c>
      <c r="C32" s="16">
        <f>C31</f>
        <v>1300000</v>
      </c>
    </row>
    <row r="33" spans="1:3" s="151" customFormat="1" ht="22.5" customHeight="1" x14ac:dyDescent="0.25">
      <c r="A33" s="166" t="s">
        <v>62</v>
      </c>
      <c r="B33" s="167"/>
      <c r="C33" s="168"/>
    </row>
    <row r="34" spans="1:3" s="151" customFormat="1" ht="31.5" x14ac:dyDescent="0.25">
      <c r="A34" s="152">
        <v>1</v>
      </c>
      <c r="B34" s="153" t="s">
        <v>238</v>
      </c>
      <c r="C34" s="154">
        <v>1499126</v>
      </c>
    </row>
    <row r="35" spans="1:3" ht="16.5" thickBot="1" x14ac:dyDescent="0.3">
      <c r="A35" s="14"/>
      <c r="B35" s="15" t="s">
        <v>48</v>
      </c>
      <c r="C35" s="16">
        <f>C34</f>
        <v>1499126</v>
      </c>
    </row>
    <row r="36" spans="1:3" ht="16.5" thickBot="1" x14ac:dyDescent="0.3">
      <c r="A36" s="17"/>
      <c r="B36" s="12" t="s">
        <v>55</v>
      </c>
      <c r="C36" s="13">
        <f>C26+C29+C32+C35</f>
        <v>11454126</v>
      </c>
    </row>
    <row r="37" spans="1:3" x14ac:dyDescent="0.25">
      <c r="A37" s="160" t="s">
        <v>56</v>
      </c>
      <c r="B37" s="161"/>
      <c r="C37" s="162"/>
    </row>
    <row r="38" spans="1:3" x14ac:dyDescent="0.25">
      <c r="A38" s="169" t="s">
        <v>54</v>
      </c>
      <c r="B38" s="170"/>
      <c r="C38" s="171"/>
    </row>
    <row r="39" spans="1:3" ht="39" customHeight="1" x14ac:dyDescent="0.25">
      <c r="A39" s="14">
        <v>1</v>
      </c>
      <c r="B39" s="103" t="s">
        <v>57</v>
      </c>
      <c r="C39" s="27">
        <f>1800000+400000</f>
        <v>2200000</v>
      </c>
    </row>
    <row r="40" spans="1:3" ht="16.5" thickBot="1" x14ac:dyDescent="0.3">
      <c r="A40" s="14"/>
      <c r="B40" s="8" t="s">
        <v>48</v>
      </c>
      <c r="C40" s="9">
        <f>C39</f>
        <v>2200000</v>
      </c>
    </row>
    <row r="41" spans="1:3" ht="21.75" customHeight="1" thickBot="1" x14ac:dyDescent="0.3">
      <c r="A41" s="18"/>
      <c r="B41" s="12" t="s">
        <v>58</v>
      </c>
      <c r="C41" s="13">
        <f>C40</f>
        <v>2200000</v>
      </c>
    </row>
    <row r="42" spans="1:3" ht="16.5" thickBot="1" x14ac:dyDescent="0.3">
      <c r="A42" s="175" t="s">
        <v>199</v>
      </c>
      <c r="B42" s="176"/>
      <c r="C42" s="177"/>
    </row>
    <row r="43" spans="1:3" x14ac:dyDescent="0.25">
      <c r="A43" s="172" t="s">
        <v>47</v>
      </c>
      <c r="B43" s="173"/>
      <c r="C43" s="174"/>
    </row>
    <row r="44" spans="1:3" ht="55.5" customHeight="1" thickBot="1" x14ac:dyDescent="0.3">
      <c r="A44" s="6">
        <v>1</v>
      </c>
      <c r="B44" s="96" t="s">
        <v>16</v>
      </c>
      <c r="C44" s="7">
        <v>3325995</v>
      </c>
    </row>
    <row r="45" spans="1:3" ht="21.75" customHeight="1" thickBot="1" x14ac:dyDescent="0.3">
      <c r="A45" s="11"/>
      <c r="B45" s="12" t="s">
        <v>48</v>
      </c>
      <c r="C45" s="19">
        <f>C44</f>
        <v>3325995</v>
      </c>
    </row>
    <row r="46" spans="1:3" x14ac:dyDescent="0.25">
      <c r="A46" s="172" t="s">
        <v>49</v>
      </c>
      <c r="B46" s="173"/>
      <c r="C46" s="174"/>
    </row>
    <row r="47" spans="1:3" ht="31.5" x14ac:dyDescent="0.25">
      <c r="A47" s="6">
        <v>1</v>
      </c>
      <c r="B47" s="103" t="s">
        <v>59</v>
      </c>
      <c r="C47" s="7">
        <f>3615400+1844670</f>
        <v>5460070</v>
      </c>
    </row>
    <row r="48" spans="1:3" ht="21.75" customHeight="1" thickBot="1" x14ac:dyDescent="0.3">
      <c r="A48" s="20"/>
      <c r="B48" s="21" t="s">
        <v>48</v>
      </c>
      <c r="C48" s="22">
        <f>C47</f>
        <v>5460070</v>
      </c>
    </row>
    <row r="49" spans="1:4" ht="22.5" customHeight="1" thickBot="1" x14ac:dyDescent="0.3">
      <c r="A49" s="23"/>
      <c r="B49" s="24" t="s">
        <v>60</v>
      </c>
      <c r="C49" s="25">
        <f>C45+C48</f>
        <v>8786065</v>
      </c>
    </row>
    <row r="50" spans="1:4" ht="20.25" customHeight="1" x14ac:dyDescent="0.25">
      <c r="A50" s="160" t="s">
        <v>61</v>
      </c>
      <c r="B50" s="161"/>
      <c r="C50" s="162"/>
    </row>
    <row r="51" spans="1:4" x14ac:dyDescent="0.25">
      <c r="A51" s="169" t="s">
        <v>62</v>
      </c>
      <c r="B51" s="170"/>
      <c r="C51" s="171"/>
    </row>
    <row r="52" spans="1:4" ht="47.25" x14ac:dyDescent="0.25">
      <c r="A52" s="6">
        <v>1</v>
      </c>
      <c r="B52" s="96" t="s">
        <v>219</v>
      </c>
      <c r="C52" s="7">
        <f>13007588-368831</f>
        <v>12638757</v>
      </c>
    </row>
    <row r="53" spans="1:4" ht="47.25" x14ac:dyDescent="0.25">
      <c r="A53" s="6">
        <v>2</v>
      </c>
      <c r="B53" s="96" t="s">
        <v>220</v>
      </c>
      <c r="C53" s="7">
        <v>2571181</v>
      </c>
    </row>
    <row r="54" spans="1:4" ht="31.5" x14ac:dyDescent="0.25">
      <c r="A54" s="6">
        <v>3</v>
      </c>
      <c r="B54" s="96" t="s">
        <v>63</v>
      </c>
      <c r="C54" s="7">
        <v>4120300</v>
      </c>
    </row>
    <row r="55" spans="1:4" ht="47.25" x14ac:dyDescent="0.25">
      <c r="A55" s="6">
        <v>4</v>
      </c>
      <c r="B55" s="96" t="s">
        <v>222</v>
      </c>
      <c r="C55" s="7">
        <v>4469372</v>
      </c>
      <c r="D55" s="26"/>
    </row>
    <row r="56" spans="1:4" ht="31.5" x14ac:dyDescent="0.25">
      <c r="A56" s="14">
        <v>5</v>
      </c>
      <c r="B56" s="103" t="s">
        <v>223</v>
      </c>
      <c r="C56" s="27">
        <v>1236666</v>
      </c>
    </row>
    <row r="57" spans="1:4" ht="47.25" x14ac:dyDescent="0.25">
      <c r="A57" s="28">
        <v>6</v>
      </c>
      <c r="B57" s="101" t="s">
        <v>224</v>
      </c>
      <c r="C57" s="29">
        <v>195000</v>
      </c>
    </row>
    <row r="58" spans="1:4" ht="31.5" x14ac:dyDescent="0.25">
      <c r="A58" s="14">
        <v>7</v>
      </c>
      <c r="B58" s="96" t="s">
        <v>218</v>
      </c>
      <c r="C58" s="7">
        <v>801430</v>
      </c>
    </row>
    <row r="59" spans="1:4" ht="31.5" x14ac:dyDescent="0.25">
      <c r="A59" s="14">
        <v>8</v>
      </c>
      <c r="B59" s="102" t="s">
        <v>39</v>
      </c>
      <c r="C59" s="27">
        <v>1254664</v>
      </c>
    </row>
    <row r="60" spans="1:4" ht="31.5" x14ac:dyDescent="0.25">
      <c r="A60" s="28">
        <v>9</v>
      </c>
      <c r="B60" s="104" t="s">
        <v>64</v>
      </c>
      <c r="C60" s="30">
        <v>308531</v>
      </c>
    </row>
    <row r="61" spans="1:4" ht="31.5" x14ac:dyDescent="0.25">
      <c r="A61" s="6">
        <v>10</v>
      </c>
      <c r="B61" s="96" t="s">
        <v>65</v>
      </c>
      <c r="C61" s="7">
        <v>250000</v>
      </c>
    </row>
    <row r="62" spans="1:4" ht="31.5" x14ac:dyDescent="0.25">
      <c r="A62" s="6">
        <v>11</v>
      </c>
      <c r="B62" s="96" t="s">
        <v>66</v>
      </c>
      <c r="C62" s="7">
        <v>250000</v>
      </c>
    </row>
    <row r="63" spans="1:4" ht="31.5" x14ac:dyDescent="0.25">
      <c r="A63" s="6">
        <v>12</v>
      </c>
      <c r="B63" s="96" t="s">
        <v>67</v>
      </c>
      <c r="C63" s="7">
        <v>250000</v>
      </c>
    </row>
    <row r="64" spans="1:4" ht="31.5" x14ac:dyDescent="0.25">
      <c r="A64" s="6">
        <v>13</v>
      </c>
      <c r="B64" s="96" t="s">
        <v>68</v>
      </c>
      <c r="C64" s="7">
        <v>250000</v>
      </c>
    </row>
    <row r="65" spans="1:3" ht="31.5" x14ac:dyDescent="0.25">
      <c r="A65" s="6">
        <v>14</v>
      </c>
      <c r="B65" s="96" t="s">
        <v>69</v>
      </c>
      <c r="C65" s="7">
        <v>250000</v>
      </c>
    </row>
    <row r="66" spans="1:3" ht="48" thickBot="1" x14ac:dyDescent="0.3">
      <c r="A66" s="31">
        <v>15</v>
      </c>
      <c r="B66" s="105" t="s">
        <v>215</v>
      </c>
      <c r="C66" s="7">
        <v>108751</v>
      </c>
    </row>
    <row r="67" spans="1:3" x14ac:dyDescent="0.25">
      <c r="A67" s="32"/>
      <c r="B67" s="33" t="s">
        <v>48</v>
      </c>
      <c r="C67" s="34">
        <f>SUM(C52:C66)</f>
        <v>28954652</v>
      </c>
    </row>
    <row r="68" spans="1:3" x14ac:dyDescent="0.25">
      <c r="A68" s="169" t="s">
        <v>70</v>
      </c>
      <c r="B68" s="170"/>
      <c r="C68" s="171"/>
    </row>
    <row r="69" spans="1:3" ht="31.5" x14ac:dyDescent="0.25">
      <c r="A69" s="14">
        <v>1</v>
      </c>
      <c r="B69" s="96" t="s">
        <v>225</v>
      </c>
      <c r="C69" s="7">
        <f>2500000</f>
        <v>2500000</v>
      </c>
    </row>
    <row r="70" spans="1:3" x14ac:dyDescent="0.25">
      <c r="A70" s="14"/>
      <c r="B70" s="35" t="s">
        <v>48</v>
      </c>
      <c r="C70" s="9">
        <f>C69</f>
        <v>2500000</v>
      </c>
    </row>
    <row r="71" spans="1:3" x14ac:dyDescent="0.25">
      <c r="A71" s="169" t="s">
        <v>54</v>
      </c>
      <c r="B71" s="170"/>
      <c r="C71" s="171"/>
    </row>
    <row r="72" spans="1:3" ht="47.25" x14ac:dyDescent="0.25">
      <c r="A72" s="6">
        <v>1</v>
      </c>
      <c r="B72" s="106" t="s">
        <v>226</v>
      </c>
      <c r="C72" s="7">
        <f>2077897+1621602</f>
        <v>3699499</v>
      </c>
    </row>
    <row r="73" spans="1:3" x14ac:dyDescent="0.25">
      <c r="A73" s="14"/>
      <c r="B73" s="8" t="s">
        <v>48</v>
      </c>
      <c r="C73" s="9">
        <f>C72</f>
        <v>3699499</v>
      </c>
    </row>
    <row r="74" spans="1:3" x14ac:dyDescent="0.25">
      <c r="A74" s="163" t="s">
        <v>47</v>
      </c>
      <c r="B74" s="164"/>
      <c r="C74" s="165"/>
    </row>
    <row r="75" spans="1:3" ht="31.5" x14ac:dyDescent="0.25">
      <c r="A75" s="6">
        <v>1</v>
      </c>
      <c r="B75" s="96" t="s">
        <v>71</v>
      </c>
      <c r="C75" s="7">
        <v>5050000</v>
      </c>
    </row>
    <row r="76" spans="1:3" x14ac:dyDescent="0.25">
      <c r="A76" s="6">
        <v>2</v>
      </c>
      <c r="B76" s="96" t="s">
        <v>72</v>
      </c>
      <c r="C76" s="27">
        <v>600000</v>
      </c>
    </row>
    <row r="77" spans="1:3" ht="31.5" x14ac:dyDescent="0.25">
      <c r="A77" s="6">
        <v>3</v>
      </c>
      <c r="B77" s="96" t="s">
        <v>73</v>
      </c>
      <c r="C77" s="27">
        <f>6689512+6600000</f>
        <v>13289512</v>
      </c>
    </row>
    <row r="78" spans="1:3" x14ac:dyDescent="0.25">
      <c r="A78" s="6">
        <v>4</v>
      </c>
      <c r="B78" s="96" t="s">
        <v>74</v>
      </c>
      <c r="C78" s="27">
        <f>500000+2000000</f>
        <v>2500000</v>
      </c>
    </row>
    <row r="79" spans="1:3" x14ac:dyDescent="0.25">
      <c r="A79" s="6">
        <v>5</v>
      </c>
      <c r="B79" s="106" t="s">
        <v>75</v>
      </c>
      <c r="C79" s="27">
        <v>951203</v>
      </c>
    </row>
    <row r="80" spans="1:3" ht="31.5" x14ac:dyDescent="0.25">
      <c r="A80" s="6">
        <v>6</v>
      </c>
      <c r="B80" s="106" t="s">
        <v>200</v>
      </c>
      <c r="C80" s="27">
        <v>1000000</v>
      </c>
    </row>
    <row r="81" spans="1:3" ht="39" customHeight="1" x14ac:dyDescent="0.25">
      <c r="A81" s="6">
        <v>7</v>
      </c>
      <c r="B81" s="107" t="s">
        <v>221</v>
      </c>
      <c r="C81" s="49">
        <v>4600000</v>
      </c>
    </row>
    <row r="82" spans="1:3" ht="18.75" customHeight="1" x14ac:dyDescent="0.25">
      <c r="A82" s="6"/>
      <c r="B82" s="8" t="s">
        <v>48</v>
      </c>
      <c r="C82" s="9">
        <f>C75+C76+C77+C79+C78+C80+C81</f>
        <v>27990715</v>
      </c>
    </row>
    <row r="83" spans="1:3" x14ac:dyDescent="0.25">
      <c r="A83" s="163" t="s">
        <v>76</v>
      </c>
      <c r="B83" s="164"/>
      <c r="C83" s="165"/>
    </row>
    <row r="84" spans="1:3" ht="63" x14ac:dyDescent="0.25">
      <c r="A84" s="6">
        <v>1</v>
      </c>
      <c r="B84" s="106" t="s">
        <v>201</v>
      </c>
      <c r="C84" s="7">
        <v>1000000</v>
      </c>
    </row>
    <row r="85" spans="1:3" x14ac:dyDescent="0.25">
      <c r="A85" s="6">
        <v>2</v>
      </c>
      <c r="B85" s="106" t="s">
        <v>75</v>
      </c>
      <c r="C85" s="7">
        <v>345892</v>
      </c>
    </row>
    <row r="86" spans="1:3" x14ac:dyDescent="0.25">
      <c r="A86" s="6">
        <v>3</v>
      </c>
      <c r="B86" s="106" t="s">
        <v>77</v>
      </c>
      <c r="C86" s="7">
        <f>1070285+490225+1200000</f>
        <v>2760510</v>
      </c>
    </row>
    <row r="87" spans="1:3" ht="47.25" x14ac:dyDescent="0.25">
      <c r="A87" s="6">
        <v>4</v>
      </c>
      <c r="B87" s="96" t="s">
        <v>227</v>
      </c>
      <c r="C87" s="7">
        <v>717874</v>
      </c>
    </row>
    <row r="88" spans="1:3" x14ac:dyDescent="0.25">
      <c r="A88" s="6"/>
      <c r="B88" s="8" t="s">
        <v>48</v>
      </c>
      <c r="C88" s="9">
        <f>C84+C85+C86+C87</f>
        <v>4824276</v>
      </c>
    </row>
    <row r="89" spans="1:3" x14ac:dyDescent="0.25">
      <c r="A89" s="163" t="s">
        <v>78</v>
      </c>
      <c r="B89" s="164"/>
      <c r="C89" s="165"/>
    </row>
    <row r="90" spans="1:3" ht="31.5" x14ac:dyDescent="0.25">
      <c r="A90" s="6">
        <v>1</v>
      </c>
      <c r="B90" s="108" t="s">
        <v>196</v>
      </c>
      <c r="C90" s="7">
        <v>2500000</v>
      </c>
    </row>
    <row r="91" spans="1:3" x14ac:dyDescent="0.25">
      <c r="A91" s="6">
        <v>2</v>
      </c>
      <c r="B91" s="106" t="s">
        <v>79</v>
      </c>
      <c r="C91" s="7">
        <v>2089352</v>
      </c>
    </row>
    <row r="92" spans="1:3" x14ac:dyDescent="0.25">
      <c r="A92" s="6">
        <v>3</v>
      </c>
      <c r="B92" s="106" t="s">
        <v>80</v>
      </c>
      <c r="C92" s="7">
        <v>1008810</v>
      </c>
    </row>
    <row r="93" spans="1:3" x14ac:dyDescent="0.25">
      <c r="A93" s="6"/>
      <c r="B93" s="8" t="s">
        <v>48</v>
      </c>
      <c r="C93" s="10">
        <f>C90+C91+C92</f>
        <v>5598162</v>
      </c>
    </row>
    <row r="94" spans="1:3" x14ac:dyDescent="0.25">
      <c r="A94" s="163" t="s">
        <v>81</v>
      </c>
      <c r="B94" s="164"/>
      <c r="C94" s="165"/>
    </row>
    <row r="95" spans="1:3" ht="31.5" x14ac:dyDescent="0.25">
      <c r="A95" s="6">
        <v>1</v>
      </c>
      <c r="B95" s="96" t="s">
        <v>228</v>
      </c>
      <c r="C95" s="27">
        <f>3235000+750000+2070000</f>
        <v>6055000</v>
      </c>
    </row>
    <row r="96" spans="1:3" x14ac:dyDescent="0.25">
      <c r="A96" s="6">
        <v>2</v>
      </c>
      <c r="B96" s="106" t="s">
        <v>82</v>
      </c>
      <c r="C96" s="7">
        <v>750000</v>
      </c>
    </row>
    <row r="97" spans="1:3" ht="31.5" x14ac:dyDescent="0.25">
      <c r="A97" s="6">
        <v>3</v>
      </c>
      <c r="B97" s="106" t="s">
        <v>83</v>
      </c>
      <c r="C97" s="7">
        <v>1785000</v>
      </c>
    </row>
    <row r="98" spans="1:3" x14ac:dyDescent="0.25">
      <c r="A98" s="6"/>
      <c r="B98" s="8" t="s">
        <v>48</v>
      </c>
      <c r="C98" s="10">
        <f>C95+C96+C97</f>
        <v>8590000</v>
      </c>
    </row>
    <row r="99" spans="1:3" x14ac:dyDescent="0.25">
      <c r="A99" s="163" t="s">
        <v>84</v>
      </c>
      <c r="B99" s="164"/>
      <c r="C99" s="165"/>
    </row>
    <row r="100" spans="1:3" x14ac:dyDescent="0.25">
      <c r="A100" s="6">
        <v>1</v>
      </c>
      <c r="B100" s="106" t="s">
        <v>85</v>
      </c>
      <c r="C100" s="7">
        <v>864730</v>
      </c>
    </row>
    <row r="101" spans="1:3" ht="16.5" thickBot="1" x14ac:dyDescent="0.3">
      <c r="A101" s="20">
        <v>2</v>
      </c>
      <c r="B101" s="109" t="s">
        <v>86</v>
      </c>
      <c r="C101" s="37">
        <v>850000</v>
      </c>
    </row>
    <row r="102" spans="1:3" ht="16.5" thickBot="1" x14ac:dyDescent="0.3">
      <c r="A102" s="11"/>
      <c r="B102" s="12" t="s">
        <v>48</v>
      </c>
      <c r="C102" s="38">
        <f>C100+C101</f>
        <v>1714730</v>
      </c>
    </row>
    <row r="103" spans="1:3" ht="16.5" thickBot="1" x14ac:dyDescent="0.3">
      <c r="A103" s="110"/>
      <c r="B103" s="89"/>
      <c r="C103" s="90"/>
    </row>
    <row r="104" spans="1:3" ht="23.25" customHeight="1" x14ac:dyDescent="0.25">
      <c r="A104" s="181" t="s">
        <v>87</v>
      </c>
      <c r="B104" s="182"/>
      <c r="C104" s="183"/>
    </row>
    <row r="105" spans="1:3" x14ac:dyDescent="0.25">
      <c r="A105" s="6">
        <v>1</v>
      </c>
      <c r="B105" s="106" t="s">
        <v>88</v>
      </c>
      <c r="C105" s="7">
        <v>1283568</v>
      </c>
    </row>
    <row r="106" spans="1:3" x14ac:dyDescent="0.25">
      <c r="A106" s="6">
        <v>2</v>
      </c>
      <c r="B106" s="106" t="s">
        <v>202</v>
      </c>
      <c r="C106" s="7">
        <v>450000</v>
      </c>
    </row>
    <row r="107" spans="1:3" x14ac:dyDescent="0.25">
      <c r="A107" s="14"/>
      <c r="B107" s="8" t="s">
        <v>48</v>
      </c>
      <c r="C107" s="9">
        <f>C105+C106</f>
        <v>1733568</v>
      </c>
    </row>
    <row r="108" spans="1:3" x14ac:dyDescent="0.25">
      <c r="A108" s="75"/>
      <c r="B108" s="86"/>
      <c r="C108" s="58"/>
    </row>
    <row r="109" spans="1:3" ht="22.5" customHeight="1" x14ac:dyDescent="0.25">
      <c r="A109" s="169" t="s">
        <v>89</v>
      </c>
      <c r="B109" s="170"/>
      <c r="C109" s="171"/>
    </row>
    <row r="110" spans="1:3" ht="21" customHeight="1" x14ac:dyDescent="0.25">
      <c r="A110" s="6">
        <v>1</v>
      </c>
      <c r="B110" s="106" t="s">
        <v>88</v>
      </c>
      <c r="C110" s="7">
        <v>299419</v>
      </c>
    </row>
    <row r="111" spans="1:3" x14ac:dyDescent="0.25">
      <c r="A111" s="39"/>
      <c r="B111" s="15" t="s">
        <v>48</v>
      </c>
      <c r="C111" s="9">
        <f>C110</f>
        <v>299419</v>
      </c>
    </row>
    <row r="112" spans="1:3" x14ac:dyDescent="0.25">
      <c r="A112" s="163" t="s">
        <v>90</v>
      </c>
      <c r="B112" s="164"/>
      <c r="C112" s="165"/>
    </row>
    <row r="113" spans="1:3" x14ac:dyDescent="0.25">
      <c r="A113" s="14">
        <v>1</v>
      </c>
      <c r="B113" s="96" t="s">
        <v>91</v>
      </c>
      <c r="C113" s="27">
        <v>100000</v>
      </c>
    </row>
    <row r="114" spans="1:3" x14ac:dyDescent="0.25">
      <c r="A114" s="14"/>
      <c r="B114" s="8" t="s">
        <v>48</v>
      </c>
      <c r="C114" s="9">
        <v>100000</v>
      </c>
    </row>
    <row r="115" spans="1:3" x14ac:dyDescent="0.25">
      <c r="A115" s="75"/>
      <c r="B115" s="86"/>
      <c r="C115" s="58"/>
    </row>
    <row r="116" spans="1:3" x14ac:dyDescent="0.25">
      <c r="A116" s="163" t="s">
        <v>92</v>
      </c>
      <c r="B116" s="164"/>
      <c r="C116" s="165"/>
    </row>
    <row r="117" spans="1:3" ht="47.25" x14ac:dyDescent="0.25">
      <c r="A117" s="40">
        <v>1</v>
      </c>
      <c r="B117" s="96" t="s">
        <v>93</v>
      </c>
      <c r="C117" s="27">
        <v>79777</v>
      </c>
    </row>
    <row r="118" spans="1:3" ht="22.5" customHeight="1" x14ac:dyDescent="0.25">
      <c r="A118" s="14">
        <v>2</v>
      </c>
      <c r="B118" s="96" t="s">
        <v>94</v>
      </c>
      <c r="C118" s="7">
        <v>275273</v>
      </c>
    </row>
    <row r="119" spans="1:3" ht="21.75" customHeight="1" thickBot="1" x14ac:dyDescent="0.3">
      <c r="A119" s="39"/>
      <c r="B119" s="15" t="s">
        <v>48</v>
      </c>
      <c r="C119" s="54">
        <f>C117+C118</f>
        <v>355050</v>
      </c>
    </row>
    <row r="120" spans="1:3" ht="21.75" customHeight="1" thickBot="1" x14ac:dyDescent="0.3">
      <c r="A120" s="18"/>
      <c r="B120" s="12" t="s">
        <v>95</v>
      </c>
      <c r="C120" s="13">
        <f>C119+C114+C111+C107+C102+C98+C93+C88+C82+C73+C70+C67</f>
        <v>86360071</v>
      </c>
    </row>
    <row r="121" spans="1:3" ht="18.75" customHeight="1" x14ac:dyDescent="0.25">
      <c r="A121" s="160" t="s">
        <v>96</v>
      </c>
      <c r="B121" s="161"/>
      <c r="C121" s="162"/>
    </row>
    <row r="122" spans="1:3" ht="18.75" customHeight="1" x14ac:dyDescent="0.25">
      <c r="A122" s="169" t="s">
        <v>51</v>
      </c>
      <c r="B122" s="170"/>
      <c r="C122" s="171"/>
    </row>
    <row r="123" spans="1:3" ht="55.5" customHeight="1" x14ac:dyDescent="0.25">
      <c r="A123" s="6">
        <v>1</v>
      </c>
      <c r="B123" s="96" t="s">
        <v>97</v>
      </c>
      <c r="C123" s="27">
        <v>2862784</v>
      </c>
    </row>
    <row r="124" spans="1:3" ht="31.5" x14ac:dyDescent="0.25">
      <c r="A124" s="6">
        <v>2</v>
      </c>
      <c r="B124" s="96" t="s">
        <v>203</v>
      </c>
      <c r="C124" s="7">
        <v>1512874</v>
      </c>
    </row>
    <row r="125" spans="1:3" ht="32.25" customHeight="1" x14ac:dyDescent="0.25">
      <c r="A125" s="6">
        <v>3</v>
      </c>
      <c r="B125" s="96" t="s">
        <v>98</v>
      </c>
      <c r="C125" s="7">
        <v>2075713</v>
      </c>
    </row>
    <row r="126" spans="1:3" ht="15.75" customHeight="1" x14ac:dyDescent="0.25">
      <c r="A126" s="6"/>
      <c r="B126" s="8" t="s">
        <v>48</v>
      </c>
      <c r="C126" s="10">
        <f>C125+C124+C123</f>
        <v>6451371</v>
      </c>
    </row>
    <row r="127" spans="1:3" x14ac:dyDescent="0.25">
      <c r="A127" s="163" t="s">
        <v>99</v>
      </c>
      <c r="B127" s="164"/>
      <c r="C127" s="165"/>
    </row>
    <row r="128" spans="1:3" ht="47.25" x14ac:dyDescent="0.25">
      <c r="A128" s="23">
        <v>1</v>
      </c>
      <c r="B128" s="111" t="s">
        <v>229</v>
      </c>
      <c r="C128" s="41">
        <v>113376</v>
      </c>
    </row>
    <row r="129" spans="1:3" x14ac:dyDescent="0.25">
      <c r="A129" s="6"/>
      <c r="B129" s="8" t="s">
        <v>48</v>
      </c>
      <c r="C129" s="10">
        <f>C128</f>
        <v>113376</v>
      </c>
    </row>
    <row r="130" spans="1:3" x14ac:dyDescent="0.25">
      <c r="A130" s="163" t="s">
        <v>100</v>
      </c>
      <c r="B130" s="164"/>
      <c r="C130" s="165"/>
    </row>
    <row r="131" spans="1:3" ht="63" x14ac:dyDescent="0.25">
      <c r="A131" s="14">
        <v>1</v>
      </c>
      <c r="B131" s="96" t="s">
        <v>101</v>
      </c>
      <c r="C131" s="27">
        <v>2500000</v>
      </c>
    </row>
    <row r="132" spans="1:3" x14ac:dyDescent="0.25">
      <c r="A132" s="6"/>
      <c r="B132" s="8" t="s">
        <v>48</v>
      </c>
      <c r="C132" s="10">
        <f>C131</f>
        <v>2500000</v>
      </c>
    </row>
    <row r="133" spans="1:3" x14ac:dyDescent="0.25">
      <c r="A133" s="184" t="s">
        <v>102</v>
      </c>
      <c r="B133" s="185"/>
      <c r="C133" s="186"/>
    </row>
    <row r="134" spans="1:3" x14ac:dyDescent="0.25">
      <c r="A134" s="70">
        <v>1</v>
      </c>
      <c r="B134" s="96" t="s">
        <v>204</v>
      </c>
      <c r="C134" s="27">
        <v>568661</v>
      </c>
    </row>
    <row r="135" spans="1:3" x14ac:dyDescent="0.25">
      <c r="A135" s="14"/>
      <c r="B135" s="8" t="s">
        <v>48</v>
      </c>
      <c r="C135" s="9">
        <f>SUM(C134)</f>
        <v>568661</v>
      </c>
    </row>
    <row r="136" spans="1:3" x14ac:dyDescent="0.25">
      <c r="A136" s="178" t="s">
        <v>103</v>
      </c>
      <c r="B136" s="179"/>
      <c r="C136" s="180"/>
    </row>
    <row r="137" spans="1:3" ht="47.25" x14ac:dyDescent="0.25">
      <c r="A137" s="6">
        <v>1</v>
      </c>
      <c r="B137" s="96" t="s">
        <v>205</v>
      </c>
      <c r="C137" s="27">
        <v>170414</v>
      </c>
    </row>
    <row r="138" spans="1:3" x14ac:dyDescent="0.25">
      <c r="A138" s="112"/>
      <c r="B138" s="113" t="s">
        <v>48</v>
      </c>
      <c r="C138" s="114">
        <f>SUM(C137:C137)</f>
        <v>170414</v>
      </c>
    </row>
    <row r="139" spans="1:3" ht="16.5" thickBot="1" x14ac:dyDescent="0.3">
      <c r="A139" s="42"/>
      <c r="B139" s="43" t="s">
        <v>104</v>
      </c>
      <c r="C139" s="44">
        <f>C126+C129+C132+C135+C138</f>
        <v>9803822</v>
      </c>
    </row>
    <row r="140" spans="1:3" ht="16.5" thickBot="1" x14ac:dyDescent="0.3">
      <c r="A140" s="23"/>
      <c r="B140" s="85"/>
      <c r="C140" s="25"/>
    </row>
    <row r="141" spans="1:3" x14ac:dyDescent="0.25">
      <c r="A141" s="160" t="s">
        <v>105</v>
      </c>
      <c r="B141" s="161"/>
      <c r="C141" s="162"/>
    </row>
    <row r="142" spans="1:3" x14ac:dyDescent="0.25">
      <c r="A142" s="163" t="s">
        <v>100</v>
      </c>
      <c r="B142" s="164"/>
      <c r="C142" s="165"/>
    </row>
    <row r="143" spans="1:3" ht="31.5" x14ac:dyDescent="0.25">
      <c r="A143" s="14">
        <v>1</v>
      </c>
      <c r="B143" s="96" t="s">
        <v>230</v>
      </c>
      <c r="C143" s="7">
        <v>95139</v>
      </c>
    </row>
    <row r="144" spans="1:3" ht="47.25" x14ac:dyDescent="0.25">
      <c r="A144" s="14">
        <v>2</v>
      </c>
      <c r="B144" s="96" t="s">
        <v>231</v>
      </c>
      <c r="C144" s="7">
        <v>1590756</v>
      </c>
    </row>
    <row r="145" spans="1:3" ht="31.5" x14ac:dyDescent="0.25">
      <c r="A145" s="14">
        <v>3</v>
      </c>
      <c r="B145" s="96" t="s">
        <v>106</v>
      </c>
      <c r="C145" s="27">
        <v>613285</v>
      </c>
    </row>
    <row r="146" spans="1:3" ht="47.25" x14ac:dyDescent="0.25">
      <c r="A146" s="14">
        <v>4</v>
      </c>
      <c r="B146" s="96" t="s">
        <v>232</v>
      </c>
      <c r="C146" s="27">
        <v>2029644</v>
      </c>
    </row>
    <row r="147" spans="1:3" ht="31.5" x14ac:dyDescent="0.25">
      <c r="A147" s="14">
        <v>5</v>
      </c>
      <c r="B147" s="96" t="s">
        <v>206</v>
      </c>
      <c r="C147" s="27">
        <v>71176</v>
      </c>
    </row>
    <row r="148" spans="1:3" ht="16.5" thickBot="1" x14ac:dyDescent="0.3">
      <c r="A148" s="17"/>
      <c r="B148" s="43" t="s">
        <v>48</v>
      </c>
      <c r="C148" s="45">
        <f>SUM(C143:C147)</f>
        <v>4400000</v>
      </c>
    </row>
    <row r="149" spans="1:3" x14ac:dyDescent="0.25">
      <c r="A149" s="181" t="s">
        <v>51</v>
      </c>
      <c r="B149" s="182"/>
      <c r="C149" s="183"/>
    </row>
    <row r="150" spans="1:3" ht="31.5" x14ac:dyDescent="0.25">
      <c r="A150" s="6">
        <v>1</v>
      </c>
      <c r="B150" s="96" t="s">
        <v>233</v>
      </c>
      <c r="C150" s="27">
        <v>524514</v>
      </c>
    </row>
    <row r="151" spans="1:3" ht="32.25" thickBot="1" x14ac:dyDescent="0.3">
      <c r="A151" s="6">
        <v>2</v>
      </c>
      <c r="B151" s="96" t="s">
        <v>234</v>
      </c>
      <c r="C151" s="7">
        <v>155512</v>
      </c>
    </row>
    <row r="152" spans="1:3" ht="16.5" thickBot="1" x14ac:dyDescent="0.3">
      <c r="A152" s="11"/>
      <c r="B152" s="12" t="s">
        <v>48</v>
      </c>
      <c r="C152" s="19">
        <f>C150+C151</f>
        <v>680026</v>
      </c>
    </row>
    <row r="153" spans="1:3" ht="16.5" thickBot="1" x14ac:dyDescent="0.3">
      <c r="A153" s="157" t="s">
        <v>107</v>
      </c>
      <c r="B153" s="158"/>
      <c r="C153" s="159"/>
    </row>
    <row r="154" spans="1:3" ht="31.5" x14ac:dyDescent="0.25">
      <c r="A154" s="115">
        <v>1</v>
      </c>
      <c r="B154" s="96" t="s">
        <v>108</v>
      </c>
      <c r="C154" s="7">
        <v>160000</v>
      </c>
    </row>
    <row r="155" spans="1:3" ht="31.5" x14ac:dyDescent="0.25">
      <c r="A155" s="6">
        <v>2</v>
      </c>
      <c r="B155" s="96" t="s">
        <v>109</v>
      </c>
      <c r="C155" s="7">
        <v>650000</v>
      </c>
    </row>
    <row r="156" spans="1:3" ht="31.5" x14ac:dyDescent="0.25">
      <c r="A156" s="6">
        <v>3</v>
      </c>
      <c r="B156" s="96" t="s">
        <v>110</v>
      </c>
      <c r="C156" s="7">
        <v>550000</v>
      </c>
    </row>
    <row r="157" spans="1:3" x14ac:dyDescent="0.25">
      <c r="A157" s="6">
        <v>4</v>
      </c>
      <c r="B157" s="96" t="s">
        <v>111</v>
      </c>
      <c r="C157" s="7">
        <v>120000</v>
      </c>
    </row>
    <row r="158" spans="1:3" ht="31.5" x14ac:dyDescent="0.25">
      <c r="A158" s="46">
        <v>5</v>
      </c>
      <c r="B158" s="101" t="s">
        <v>207</v>
      </c>
      <c r="C158" s="29">
        <v>5000000</v>
      </c>
    </row>
    <row r="159" spans="1:3" ht="31.5" x14ac:dyDescent="0.25">
      <c r="A159" s="40">
        <v>6</v>
      </c>
      <c r="B159" s="96" t="s">
        <v>112</v>
      </c>
      <c r="C159" s="27">
        <v>1709277</v>
      </c>
    </row>
    <row r="160" spans="1:3" ht="31.5" x14ac:dyDescent="0.25">
      <c r="A160" s="40">
        <v>7</v>
      </c>
      <c r="B160" s="96" t="s">
        <v>235</v>
      </c>
      <c r="C160" s="7">
        <v>300000</v>
      </c>
    </row>
    <row r="161" spans="1:3" ht="37.5" customHeight="1" x14ac:dyDescent="0.25">
      <c r="A161" s="40">
        <v>8</v>
      </c>
      <c r="B161" s="116" t="s">
        <v>208</v>
      </c>
      <c r="C161" s="7">
        <v>1312670</v>
      </c>
    </row>
    <row r="162" spans="1:3" x14ac:dyDescent="0.25">
      <c r="A162" s="6"/>
      <c r="B162" s="8" t="s">
        <v>48</v>
      </c>
      <c r="C162" s="10">
        <f>SUM(C154:C161)</f>
        <v>9801947</v>
      </c>
    </row>
    <row r="163" spans="1:3" ht="18.75" customHeight="1" thickBot="1" x14ac:dyDescent="0.3">
      <c r="A163" s="42"/>
      <c r="B163" s="43" t="s">
        <v>113</v>
      </c>
      <c r="C163" s="44">
        <f>C148+C152+C162</f>
        <v>14881973</v>
      </c>
    </row>
    <row r="164" spans="1:3" ht="16.5" thickBot="1" x14ac:dyDescent="0.3">
      <c r="A164" s="175" t="s">
        <v>114</v>
      </c>
      <c r="B164" s="176"/>
      <c r="C164" s="177"/>
    </row>
    <row r="165" spans="1:3" ht="16.5" thickBot="1" x14ac:dyDescent="0.3">
      <c r="A165" s="157" t="s">
        <v>115</v>
      </c>
      <c r="B165" s="158"/>
      <c r="C165" s="159"/>
    </row>
    <row r="166" spans="1:3" x14ac:dyDescent="0.25">
      <c r="A166" s="6">
        <v>1</v>
      </c>
      <c r="B166" s="96" t="s">
        <v>210</v>
      </c>
      <c r="C166" s="7">
        <v>240603</v>
      </c>
    </row>
    <row r="167" spans="1:3" x14ac:dyDescent="0.25">
      <c r="A167" s="47">
        <v>2</v>
      </c>
      <c r="B167" s="96" t="s">
        <v>209</v>
      </c>
      <c r="C167" s="53">
        <v>317000</v>
      </c>
    </row>
    <row r="168" spans="1:3" x14ac:dyDescent="0.25">
      <c r="A168" s="6"/>
      <c r="B168" s="8" t="s">
        <v>48</v>
      </c>
      <c r="C168" s="10">
        <f>C167+C166</f>
        <v>557603</v>
      </c>
    </row>
    <row r="169" spans="1:3" x14ac:dyDescent="0.25">
      <c r="A169" s="6"/>
      <c r="B169" s="8" t="s">
        <v>116</v>
      </c>
      <c r="C169" s="10">
        <f>C168</f>
        <v>557603</v>
      </c>
    </row>
    <row r="170" spans="1:3" s="48" customFormat="1" ht="18" thickBot="1" x14ac:dyDescent="0.35">
      <c r="A170" s="117"/>
      <c r="B170" s="118" t="s">
        <v>117</v>
      </c>
      <c r="C170" s="45">
        <f>C22+C36+C41+C49+C120+C139+C163+C169</f>
        <v>137608990</v>
      </c>
    </row>
    <row r="171" spans="1:3" s="48" customFormat="1" ht="18" thickBot="1" x14ac:dyDescent="0.35">
      <c r="A171" s="70"/>
      <c r="B171" s="119"/>
      <c r="C171" s="59"/>
    </row>
    <row r="172" spans="1:3" s="48" customFormat="1" ht="18" thickBot="1" x14ac:dyDescent="0.35">
      <c r="A172" s="190" t="s">
        <v>118</v>
      </c>
      <c r="B172" s="191"/>
      <c r="C172" s="192"/>
    </row>
    <row r="173" spans="1:3" x14ac:dyDescent="0.25">
      <c r="A173" s="160" t="s">
        <v>119</v>
      </c>
      <c r="B173" s="161"/>
      <c r="C173" s="162"/>
    </row>
    <row r="174" spans="1:3" x14ac:dyDescent="0.25">
      <c r="A174" s="169" t="s">
        <v>62</v>
      </c>
      <c r="B174" s="170"/>
      <c r="C174" s="171"/>
    </row>
    <row r="175" spans="1:3" ht="47.25" x14ac:dyDescent="0.25">
      <c r="A175" s="14">
        <v>1</v>
      </c>
      <c r="B175" s="120" t="s">
        <v>20</v>
      </c>
      <c r="C175" s="27">
        <v>2177143</v>
      </c>
    </row>
    <row r="176" spans="1:3" ht="47.25" x14ac:dyDescent="0.25">
      <c r="A176" s="14">
        <f t="shared" ref="A176:A187" si="0">A175+1</f>
        <v>2</v>
      </c>
      <c r="B176" s="102" t="s">
        <v>211</v>
      </c>
      <c r="C176" s="27">
        <v>1500000</v>
      </c>
    </row>
    <row r="177" spans="1:3" ht="47.25" x14ac:dyDescent="0.25">
      <c r="A177" s="14">
        <f t="shared" si="0"/>
        <v>3</v>
      </c>
      <c r="B177" s="102" t="s">
        <v>21</v>
      </c>
      <c r="C177" s="27">
        <v>233235</v>
      </c>
    </row>
    <row r="178" spans="1:3" ht="47.25" x14ac:dyDescent="0.25">
      <c r="A178" s="14">
        <f t="shared" si="0"/>
        <v>4</v>
      </c>
      <c r="B178" s="102" t="s">
        <v>22</v>
      </c>
      <c r="C178" s="27">
        <v>1508479</v>
      </c>
    </row>
    <row r="179" spans="1:3" ht="31.5" x14ac:dyDescent="0.25">
      <c r="A179" s="14">
        <f t="shared" si="0"/>
        <v>5</v>
      </c>
      <c r="B179" s="120" t="s">
        <v>120</v>
      </c>
      <c r="C179" s="27">
        <f>900000+1800000</f>
        <v>2700000</v>
      </c>
    </row>
    <row r="180" spans="1:3" ht="31.5" x14ac:dyDescent="0.25">
      <c r="A180" s="14">
        <v>6</v>
      </c>
      <c r="B180" s="102" t="s">
        <v>23</v>
      </c>
      <c r="C180" s="27">
        <v>848527</v>
      </c>
    </row>
    <row r="181" spans="1:3" ht="31.5" x14ac:dyDescent="0.25">
      <c r="A181" s="14">
        <f t="shared" si="0"/>
        <v>7</v>
      </c>
      <c r="B181" s="102" t="s">
        <v>24</v>
      </c>
      <c r="C181" s="27">
        <v>1562229</v>
      </c>
    </row>
    <row r="182" spans="1:3" ht="31.5" x14ac:dyDescent="0.25">
      <c r="A182" s="14">
        <f t="shared" si="0"/>
        <v>8</v>
      </c>
      <c r="B182" s="103" t="s">
        <v>25</v>
      </c>
      <c r="C182" s="27">
        <f>3078986-200000</f>
        <v>2878986</v>
      </c>
    </row>
    <row r="183" spans="1:3" ht="31.5" x14ac:dyDescent="0.25">
      <c r="A183" s="14">
        <f t="shared" si="0"/>
        <v>9</v>
      </c>
      <c r="B183" s="102" t="s">
        <v>26</v>
      </c>
      <c r="C183" s="27">
        <v>234127</v>
      </c>
    </row>
    <row r="184" spans="1:3" ht="31.5" x14ac:dyDescent="0.25">
      <c r="A184" s="14">
        <v>10</v>
      </c>
      <c r="B184" s="102" t="s">
        <v>121</v>
      </c>
      <c r="C184" s="27">
        <v>424009</v>
      </c>
    </row>
    <row r="185" spans="1:3" ht="31.5" x14ac:dyDescent="0.25">
      <c r="A185" s="14">
        <v>11</v>
      </c>
      <c r="B185" s="102" t="s">
        <v>122</v>
      </c>
      <c r="C185" s="27">
        <v>182508</v>
      </c>
    </row>
    <row r="186" spans="1:3" ht="31.5" x14ac:dyDescent="0.25">
      <c r="A186" s="14">
        <f t="shared" si="0"/>
        <v>12</v>
      </c>
      <c r="B186" s="102" t="s">
        <v>123</v>
      </c>
      <c r="C186" s="27">
        <v>299658</v>
      </c>
    </row>
    <row r="187" spans="1:3" x14ac:dyDescent="0.25">
      <c r="A187" s="14">
        <f t="shared" si="0"/>
        <v>13</v>
      </c>
      <c r="B187" s="102" t="s">
        <v>124</v>
      </c>
      <c r="C187" s="27">
        <v>300000</v>
      </c>
    </row>
    <row r="188" spans="1:3" ht="47.25" x14ac:dyDescent="0.25">
      <c r="A188" s="14">
        <v>14</v>
      </c>
      <c r="B188" s="102" t="s">
        <v>236</v>
      </c>
      <c r="C188" s="27">
        <v>613550</v>
      </c>
    </row>
    <row r="189" spans="1:3" ht="31.5" x14ac:dyDescent="0.25">
      <c r="A189" s="14">
        <v>15</v>
      </c>
      <c r="B189" s="102" t="s">
        <v>27</v>
      </c>
      <c r="C189" s="27">
        <f>725459+113413</f>
        <v>838872</v>
      </c>
    </row>
    <row r="190" spans="1:3" ht="31.5" x14ac:dyDescent="0.25">
      <c r="A190" s="14">
        <v>16</v>
      </c>
      <c r="B190" s="102" t="s">
        <v>0</v>
      </c>
      <c r="C190" s="27">
        <v>700000</v>
      </c>
    </row>
    <row r="191" spans="1:3" ht="36" customHeight="1" x14ac:dyDescent="0.25">
      <c r="A191" s="39">
        <v>17</v>
      </c>
      <c r="B191" s="102" t="s">
        <v>1</v>
      </c>
      <c r="C191" s="27">
        <v>699487</v>
      </c>
    </row>
    <row r="192" spans="1:3" ht="33.75" customHeight="1" x14ac:dyDescent="0.25">
      <c r="A192" s="39">
        <v>18</v>
      </c>
      <c r="B192" s="121" t="s">
        <v>125</v>
      </c>
      <c r="C192" s="49">
        <f>6000000-79777</f>
        <v>5920223</v>
      </c>
    </row>
    <row r="193" spans="1:3" ht="47.25" x14ac:dyDescent="0.25">
      <c r="A193" s="39">
        <v>19</v>
      </c>
      <c r="B193" s="121" t="s">
        <v>2</v>
      </c>
      <c r="C193" s="49">
        <v>129490</v>
      </c>
    </row>
    <row r="194" spans="1:3" x14ac:dyDescent="0.25">
      <c r="A194" s="14"/>
      <c r="B194" s="8" t="s">
        <v>48</v>
      </c>
      <c r="C194" s="9">
        <f>SUM(C175:C193)</f>
        <v>23750523</v>
      </c>
    </row>
    <row r="195" spans="1:3" x14ac:dyDescent="0.25">
      <c r="A195" s="169" t="s">
        <v>51</v>
      </c>
      <c r="B195" s="170"/>
      <c r="C195" s="171"/>
    </row>
    <row r="196" spans="1:3" s="50" customFormat="1" x14ac:dyDescent="0.25">
      <c r="A196" s="39">
        <v>1</v>
      </c>
      <c r="B196" s="96" t="s">
        <v>126</v>
      </c>
      <c r="C196" s="7">
        <v>2066911</v>
      </c>
    </row>
    <row r="197" spans="1:3" s="50" customFormat="1" x14ac:dyDescent="0.25">
      <c r="A197" s="148">
        <v>2</v>
      </c>
      <c r="B197" s="111" t="s">
        <v>127</v>
      </c>
      <c r="C197" s="93">
        <v>896000</v>
      </c>
    </row>
    <row r="198" spans="1:3" x14ac:dyDescent="0.25">
      <c r="A198" s="6"/>
      <c r="B198" s="51" t="s">
        <v>48</v>
      </c>
      <c r="C198" s="10">
        <f>C196+C197</f>
        <v>2962911</v>
      </c>
    </row>
    <row r="199" spans="1:3" x14ac:dyDescent="0.25">
      <c r="A199" s="163" t="s">
        <v>54</v>
      </c>
      <c r="B199" s="164"/>
      <c r="C199" s="165"/>
    </row>
    <row r="200" spans="1:3" ht="31.5" x14ac:dyDescent="0.25">
      <c r="A200" s="6">
        <v>1</v>
      </c>
      <c r="B200" s="106" t="s">
        <v>128</v>
      </c>
      <c r="C200" s="7">
        <v>500000</v>
      </c>
    </row>
    <row r="201" spans="1:3" ht="31.5" x14ac:dyDescent="0.25">
      <c r="A201" s="14">
        <v>2</v>
      </c>
      <c r="B201" s="96" t="s">
        <v>129</v>
      </c>
      <c r="C201" s="27">
        <v>309210</v>
      </c>
    </row>
    <row r="202" spans="1:3" ht="31.5" x14ac:dyDescent="0.25">
      <c r="A202" s="14">
        <v>3</v>
      </c>
      <c r="B202" s="96" t="s">
        <v>130</v>
      </c>
      <c r="C202" s="27">
        <v>105267</v>
      </c>
    </row>
    <row r="203" spans="1:3" ht="31.5" x14ac:dyDescent="0.25">
      <c r="A203" s="122">
        <v>4</v>
      </c>
      <c r="B203" s="105" t="s">
        <v>5</v>
      </c>
      <c r="C203" s="27">
        <v>503379</v>
      </c>
    </row>
    <row r="204" spans="1:3" x14ac:dyDescent="0.25">
      <c r="A204" s="14"/>
      <c r="B204" s="8" t="s">
        <v>48</v>
      </c>
      <c r="C204" s="9">
        <f>C200+C201+C202+C203</f>
        <v>1417856</v>
      </c>
    </row>
    <row r="205" spans="1:3" x14ac:dyDescent="0.25">
      <c r="A205" s="169" t="s">
        <v>70</v>
      </c>
      <c r="B205" s="170"/>
      <c r="C205" s="171"/>
    </row>
    <row r="206" spans="1:3" ht="31.5" x14ac:dyDescent="0.25">
      <c r="A206" s="6">
        <v>1</v>
      </c>
      <c r="B206" s="96" t="s">
        <v>131</v>
      </c>
      <c r="C206" s="7">
        <v>230656</v>
      </c>
    </row>
    <row r="207" spans="1:3" ht="31.5" x14ac:dyDescent="0.25">
      <c r="A207" s="6">
        <v>2</v>
      </c>
      <c r="B207" s="123" t="s">
        <v>28</v>
      </c>
      <c r="C207" s="7">
        <v>175085</v>
      </c>
    </row>
    <row r="208" spans="1:3" x14ac:dyDescent="0.25">
      <c r="A208" s="6"/>
      <c r="B208" s="35" t="s">
        <v>48</v>
      </c>
      <c r="C208" s="10">
        <f>C206+C207</f>
        <v>405741</v>
      </c>
    </row>
    <row r="209" spans="1:3" x14ac:dyDescent="0.25">
      <c r="A209" s="169" t="s">
        <v>132</v>
      </c>
      <c r="B209" s="170"/>
      <c r="C209" s="171"/>
    </row>
    <row r="210" spans="1:3" ht="31.5" x14ac:dyDescent="0.25">
      <c r="A210" s="6">
        <v>1</v>
      </c>
      <c r="B210" s="102" t="s">
        <v>133</v>
      </c>
      <c r="C210" s="29">
        <v>1224054</v>
      </c>
    </row>
    <row r="211" spans="1:3" ht="31.5" x14ac:dyDescent="0.25">
      <c r="A211" s="6">
        <v>2</v>
      </c>
      <c r="B211" s="102" t="s">
        <v>134</v>
      </c>
      <c r="C211" s="7">
        <v>440828</v>
      </c>
    </row>
    <row r="212" spans="1:3" x14ac:dyDescent="0.25">
      <c r="A212" s="6"/>
      <c r="B212" s="35" t="s">
        <v>48</v>
      </c>
      <c r="C212" s="10">
        <f>C210+C211</f>
        <v>1664882</v>
      </c>
    </row>
    <row r="213" spans="1:3" x14ac:dyDescent="0.25">
      <c r="A213" s="163" t="s">
        <v>154</v>
      </c>
      <c r="B213" s="164"/>
      <c r="C213" s="165"/>
    </row>
    <row r="214" spans="1:3" x14ac:dyDescent="0.25">
      <c r="A214" s="6">
        <v>1</v>
      </c>
      <c r="B214" s="95" t="s">
        <v>29</v>
      </c>
      <c r="C214" s="7">
        <v>73684</v>
      </c>
    </row>
    <row r="215" spans="1:3" x14ac:dyDescent="0.25">
      <c r="A215" s="112"/>
      <c r="B215" s="124" t="s">
        <v>48</v>
      </c>
      <c r="C215" s="114">
        <f>C214</f>
        <v>73684</v>
      </c>
    </row>
    <row r="216" spans="1:3" x14ac:dyDescent="0.25">
      <c r="A216" s="91"/>
      <c r="B216" s="125"/>
      <c r="C216" s="126"/>
    </row>
    <row r="217" spans="1:3" x14ac:dyDescent="0.25">
      <c r="A217" s="163" t="s">
        <v>49</v>
      </c>
      <c r="B217" s="164"/>
      <c r="C217" s="165"/>
    </row>
    <row r="218" spans="1:3" ht="31.5" x14ac:dyDescent="0.25">
      <c r="A218" s="52">
        <v>1</v>
      </c>
      <c r="B218" s="96" t="s">
        <v>135</v>
      </c>
      <c r="C218" s="94">
        <f>3645367+2500000</f>
        <v>6145367</v>
      </c>
    </row>
    <row r="219" spans="1:3" x14ac:dyDescent="0.25">
      <c r="A219" s="6">
        <v>2</v>
      </c>
      <c r="B219" s="102" t="s">
        <v>136</v>
      </c>
      <c r="C219" s="7">
        <v>451111</v>
      </c>
    </row>
    <row r="220" spans="1:3" ht="31.5" x14ac:dyDescent="0.25">
      <c r="A220" s="6">
        <v>3</v>
      </c>
      <c r="B220" s="96" t="s">
        <v>6</v>
      </c>
      <c r="C220" s="7">
        <v>1592673</v>
      </c>
    </row>
    <row r="221" spans="1:3" x14ac:dyDescent="0.25">
      <c r="A221" s="31">
        <v>4</v>
      </c>
      <c r="B221" s="127" t="s">
        <v>137</v>
      </c>
      <c r="C221" s="29">
        <v>404000</v>
      </c>
    </row>
    <row r="222" spans="1:3" x14ac:dyDescent="0.25">
      <c r="A222" s="6">
        <v>5</v>
      </c>
      <c r="B222" s="102" t="s">
        <v>138</v>
      </c>
      <c r="C222" s="7">
        <v>352143</v>
      </c>
    </row>
    <row r="223" spans="1:3" x14ac:dyDescent="0.25">
      <c r="A223" s="6">
        <v>6</v>
      </c>
      <c r="B223" s="102" t="s">
        <v>139</v>
      </c>
      <c r="C223" s="7">
        <v>953650</v>
      </c>
    </row>
    <row r="224" spans="1:3" x14ac:dyDescent="0.25">
      <c r="A224" s="6">
        <v>7</v>
      </c>
      <c r="B224" s="103" t="s">
        <v>140</v>
      </c>
      <c r="C224" s="7">
        <v>775950</v>
      </c>
    </row>
    <row r="225" spans="1:3" x14ac:dyDescent="0.25">
      <c r="A225" s="6"/>
      <c r="B225" s="8" t="s">
        <v>48</v>
      </c>
      <c r="C225" s="10">
        <f>C218+C219+C220+C221+C222+C223+C224</f>
        <v>10674894</v>
      </c>
    </row>
    <row r="226" spans="1:3" x14ac:dyDescent="0.25">
      <c r="A226" s="163" t="s">
        <v>141</v>
      </c>
      <c r="B226" s="164"/>
      <c r="C226" s="165"/>
    </row>
    <row r="227" spans="1:3" x14ac:dyDescent="0.25">
      <c r="A227" s="14">
        <v>1</v>
      </c>
      <c r="B227" s="96" t="s">
        <v>142</v>
      </c>
      <c r="C227" s="27">
        <v>1029018</v>
      </c>
    </row>
    <row r="228" spans="1:3" x14ac:dyDescent="0.25">
      <c r="A228" s="6"/>
      <c r="B228" s="8" t="s">
        <v>48</v>
      </c>
      <c r="C228" s="10">
        <f>C227</f>
        <v>1029018</v>
      </c>
    </row>
    <row r="229" spans="1:3" x14ac:dyDescent="0.25">
      <c r="A229" s="169" t="s">
        <v>89</v>
      </c>
      <c r="B229" s="170"/>
      <c r="C229" s="171"/>
    </row>
    <row r="230" spans="1:3" ht="31.5" x14ac:dyDescent="0.25">
      <c r="A230" s="6">
        <v>1</v>
      </c>
      <c r="B230" s="96" t="s">
        <v>143</v>
      </c>
      <c r="C230" s="7">
        <v>2197487</v>
      </c>
    </row>
    <row r="231" spans="1:3" ht="31.5" x14ac:dyDescent="0.25">
      <c r="A231" s="6">
        <v>2</v>
      </c>
      <c r="B231" s="96" t="s">
        <v>7</v>
      </c>
      <c r="C231" s="7">
        <v>3549909</v>
      </c>
    </row>
    <row r="232" spans="1:3" x14ac:dyDescent="0.25">
      <c r="A232" s="6">
        <v>3</v>
      </c>
      <c r="B232" s="96" t="s">
        <v>144</v>
      </c>
      <c r="C232" s="7">
        <v>1252642</v>
      </c>
    </row>
    <row r="233" spans="1:3" x14ac:dyDescent="0.25">
      <c r="A233" s="6"/>
      <c r="B233" s="8" t="s">
        <v>48</v>
      </c>
      <c r="C233" s="10">
        <f>C230+C231+C232</f>
        <v>7000038</v>
      </c>
    </row>
    <row r="234" spans="1:3" x14ac:dyDescent="0.25">
      <c r="A234" s="163" t="s">
        <v>81</v>
      </c>
      <c r="B234" s="164"/>
      <c r="C234" s="165"/>
    </row>
    <row r="235" spans="1:3" ht="31.5" x14ac:dyDescent="0.25">
      <c r="A235" s="6">
        <v>1</v>
      </c>
      <c r="B235" s="96" t="s">
        <v>30</v>
      </c>
      <c r="C235" s="27">
        <v>1060000</v>
      </c>
    </row>
    <row r="236" spans="1:3" x14ac:dyDescent="0.25">
      <c r="A236" s="6">
        <v>2</v>
      </c>
      <c r="B236" s="106" t="s">
        <v>31</v>
      </c>
      <c r="C236" s="7">
        <v>1170000</v>
      </c>
    </row>
    <row r="237" spans="1:3" ht="31.5" x14ac:dyDescent="0.25">
      <c r="A237" s="36">
        <v>3</v>
      </c>
      <c r="B237" s="106" t="s">
        <v>8</v>
      </c>
      <c r="C237" s="7">
        <v>2198739</v>
      </c>
    </row>
    <row r="238" spans="1:3" x14ac:dyDescent="0.25">
      <c r="A238" s="6"/>
      <c r="B238" s="8" t="s">
        <v>48</v>
      </c>
      <c r="C238" s="10">
        <f>C235+C236+C237</f>
        <v>4428739</v>
      </c>
    </row>
    <row r="239" spans="1:3" x14ac:dyDescent="0.25">
      <c r="A239" s="163" t="s">
        <v>84</v>
      </c>
      <c r="B239" s="164"/>
      <c r="C239" s="165"/>
    </row>
    <row r="240" spans="1:3" ht="31.5" x14ac:dyDescent="0.25">
      <c r="A240" s="14">
        <v>1</v>
      </c>
      <c r="B240" s="96" t="s">
        <v>145</v>
      </c>
      <c r="C240" s="27">
        <v>2227402</v>
      </c>
    </row>
    <row r="241" spans="1:3" x14ac:dyDescent="0.25">
      <c r="A241" s="14">
        <v>2</v>
      </c>
      <c r="B241" s="96" t="s">
        <v>146</v>
      </c>
      <c r="C241" s="27">
        <v>488560</v>
      </c>
    </row>
    <row r="242" spans="1:3" ht="31.5" x14ac:dyDescent="0.25">
      <c r="A242" s="14">
        <v>3</v>
      </c>
      <c r="B242" s="96" t="s">
        <v>9</v>
      </c>
      <c r="C242" s="27">
        <v>869355</v>
      </c>
    </row>
    <row r="243" spans="1:3" x14ac:dyDescent="0.25">
      <c r="A243" s="14">
        <v>4</v>
      </c>
      <c r="B243" s="96" t="s">
        <v>32</v>
      </c>
      <c r="C243" s="27">
        <v>137281</v>
      </c>
    </row>
    <row r="244" spans="1:3" x14ac:dyDescent="0.25">
      <c r="A244" s="14"/>
      <c r="B244" s="8" t="s">
        <v>48</v>
      </c>
      <c r="C244" s="9">
        <f>C240+C241+C242+C243</f>
        <v>3722598</v>
      </c>
    </row>
    <row r="245" spans="1:3" x14ac:dyDescent="0.25">
      <c r="A245" s="169" t="s">
        <v>87</v>
      </c>
      <c r="B245" s="170"/>
      <c r="C245" s="171"/>
    </row>
    <row r="246" spans="1:3" x14ac:dyDescent="0.25">
      <c r="A246" s="6">
        <v>1</v>
      </c>
      <c r="B246" s="96" t="s">
        <v>147</v>
      </c>
      <c r="C246" s="53">
        <v>2388221</v>
      </c>
    </row>
    <row r="247" spans="1:3" x14ac:dyDescent="0.25">
      <c r="A247" s="6">
        <v>2</v>
      </c>
      <c r="B247" s="96" t="s">
        <v>148</v>
      </c>
      <c r="C247" s="53">
        <v>991797</v>
      </c>
    </row>
    <row r="248" spans="1:3" x14ac:dyDescent="0.25">
      <c r="A248" s="47">
        <v>3</v>
      </c>
      <c r="B248" s="96" t="s">
        <v>149</v>
      </c>
      <c r="C248" s="53">
        <f>973991-633568</f>
        <v>340423</v>
      </c>
    </row>
    <row r="249" spans="1:3" ht="31.5" x14ac:dyDescent="0.25">
      <c r="A249" s="47" t="s">
        <v>150</v>
      </c>
      <c r="B249" s="105" t="s">
        <v>151</v>
      </c>
      <c r="C249" s="53">
        <v>172161</v>
      </c>
    </row>
    <row r="250" spans="1:3" ht="16.5" thickBot="1" x14ac:dyDescent="0.3">
      <c r="A250" s="39"/>
      <c r="B250" s="15" t="s">
        <v>48</v>
      </c>
      <c r="C250" s="54">
        <f>C246+C247+C248+C249</f>
        <v>3892602</v>
      </c>
    </row>
    <row r="251" spans="1:3" ht="16.5" thickBot="1" x14ac:dyDescent="0.3">
      <c r="A251" s="18"/>
      <c r="B251" s="12" t="s">
        <v>152</v>
      </c>
      <c r="C251" s="13">
        <f>C194+C198+C204+C208+C212+C225+C228+C233+C238+C244+C250+C215</f>
        <v>61023486</v>
      </c>
    </row>
    <row r="252" spans="1:3" x14ac:dyDescent="0.25">
      <c r="A252" s="160" t="s">
        <v>153</v>
      </c>
      <c r="B252" s="161"/>
      <c r="C252" s="162"/>
    </row>
    <row r="253" spans="1:3" x14ac:dyDescent="0.25">
      <c r="A253" s="163" t="s">
        <v>154</v>
      </c>
      <c r="B253" s="164"/>
      <c r="C253" s="165"/>
    </row>
    <row r="254" spans="1:3" ht="31.5" x14ac:dyDescent="0.25">
      <c r="A254" s="6">
        <v>1</v>
      </c>
      <c r="B254" s="96" t="s">
        <v>155</v>
      </c>
      <c r="C254" s="7">
        <v>2083300</v>
      </c>
    </row>
    <row r="255" spans="1:3" ht="16.5" thickBot="1" x14ac:dyDescent="0.3">
      <c r="A255" s="47"/>
      <c r="B255" s="15" t="s">
        <v>48</v>
      </c>
      <c r="C255" s="16">
        <f>C254</f>
        <v>2083300</v>
      </c>
    </row>
    <row r="256" spans="1:3" ht="16.5" thickBot="1" x14ac:dyDescent="0.3">
      <c r="A256" s="18"/>
      <c r="B256" s="55" t="s">
        <v>156</v>
      </c>
      <c r="C256" s="38">
        <f>C255</f>
        <v>2083300</v>
      </c>
    </row>
    <row r="257" spans="1:3" x14ac:dyDescent="0.25">
      <c r="A257" s="160" t="s">
        <v>157</v>
      </c>
      <c r="B257" s="161"/>
      <c r="C257" s="162"/>
    </row>
    <row r="258" spans="1:3" ht="16.5" thickBot="1" x14ac:dyDescent="0.3">
      <c r="A258" s="193" t="s">
        <v>158</v>
      </c>
      <c r="B258" s="194"/>
      <c r="C258" s="195"/>
    </row>
    <row r="259" spans="1:3" ht="39.75" customHeight="1" x14ac:dyDescent="0.25">
      <c r="A259" s="31">
        <v>1</v>
      </c>
      <c r="B259" s="127" t="s">
        <v>17</v>
      </c>
      <c r="C259" s="29">
        <v>317360</v>
      </c>
    </row>
    <row r="260" spans="1:3" ht="31.5" x14ac:dyDescent="0.25">
      <c r="A260" s="6">
        <v>2</v>
      </c>
      <c r="B260" s="95" t="s">
        <v>10</v>
      </c>
      <c r="C260" s="7">
        <v>512804</v>
      </c>
    </row>
    <row r="261" spans="1:3" ht="31.5" x14ac:dyDescent="0.25">
      <c r="A261" s="6">
        <v>3</v>
      </c>
      <c r="B261" s="95" t="s">
        <v>11</v>
      </c>
      <c r="C261" s="7">
        <v>214092</v>
      </c>
    </row>
    <row r="262" spans="1:3" ht="31.5" x14ac:dyDescent="0.25">
      <c r="A262" s="6">
        <v>4</v>
      </c>
      <c r="B262" s="95" t="s">
        <v>12</v>
      </c>
      <c r="C262" s="7">
        <v>521474</v>
      </c>
    </row>
    <row r="263" spans="1:3" ht="31.5" x14ac:dyDescent="0.25">
      <c r="A263" s="6">
        <v>5</v>
      </c>
      <c r="B263" s="95" t="s">
        <v>18</v>
      </c>
      <c r="C263" s="7">
        <v>636384</v>
      </c>
    </row>
    <row r="264" spans="1:3" x14ac:dyDescent="0.25">
      <c r="A264" s="6"/>
      <c r="B264" s="35" t="s">
        <v>48</v>
      </c>
      <c r="C264" s="10">
        <f>C259+C260+C261+C262+C263</f>
        <v>2202114</v>
      </c>
    </row>
    <row r="265" spans="1:3" ht="22.5" customHeight="1" x14ac:dyDescent="0.25">
      <c r="A265" s="201" t="s">
        <v>159</v>
      </c>
      <c r="B265" s="202"/>
      <c r="C265" s="203"/>
    </row>
    <row r="266" spans="1:3" ht="31.5" x14ac:dyDescent="0.25">
      <c r="A266" s="6">
        <v>1</v>
      </c>
      <c r="B266" s="95" t="s">
        <v>13</v>
      </c>
      <c r="C266" s="7">
        <v>440699</v>
      </c>
    </row>
    <row r="267" spans="1:3" x14ac:dyDescent="0.25">
      <c r="A267" s="6"/>
      <c r="B267" s="35" t="s">
        <v>48</v>
      </c>
      <c r="C267" s="10">
        <f>C266</f>
        <v>440699</v>
      </c>
    </row>
    <row r="268" spans="1:3" ht="27.75" customHeight="1" x14ac:dyDescent="0.25">
      <c r="A268" s="201" t="s">
        <v>160</v>
      </c>
      <c r="B268" s="202"/>
      <c r="C268" s="203"/>
    </row>
    <row r="269" spans="1:3" ht="31.5" x14ac:dyDescent="0.25">
      <c r="A269" s="6">
        <v>1</v>
      </c>
      <c r="B269" s="95" t="s">
        <v>161</v>
      </c>
      <c r="C269" s="7">
        <v>401000</v>
      </c>
    </row>
    <row r="270" spans="1:3" x14ac:dyDescent="0.25">
      <c r="A270" s="6"/>
      <c r="B270" s="35" t="s">
        <v>48</v>
      </c>
      <c r="C270" s="10">
        <f>C269</f>
        <v>401000</v>
      </c>
    </row>
    <row r="271" spans="1:3" x14ac:dyDescent="0.25">
      <c r="A271" s="52"/>
      <c r="B271" s="87"/>
      <c r="C271" s="88"/>
    </row>
    <row r="272" spans="1:3" ht="26.25" customHeight="1" x14ac:dyDescent="0.25">
      <c r="A272" s="163" t="s">
        <v>162</v>
      </c>
      <c r="B272" s="164"/>
      <c r="C272" s="165"/>
    </row>
    <row r="273" spans="1:4" ht="31.5" x14ac:dyDescent="0.25">
      <c r="A273" s="6">
        <v>1</v>
      </c>
      <c r="B273" s="95" t="s">
        <v>33</v>
      </c>
      <c r="C273" s="7">
        <v>1627031</v>
      </c>
    </row>
    <row r="274" spans="1:4" x14ac:dyDescent="0.25">
      <c r="A274" s="47"/>
      <c r="B274" s="56" t="s">
        <v>48</v>
      </c>
      <c r="C274" s="16">
        <f>SUM(C273:C273)</f>
        <v>1627031</v>
      </c>
    </row>
    <row r="275" spans="1:4" ht="21.75" customHeight="1" x14ac:dyDescent="0.25">
      <c r="A275" s="196" t="s">
        <v>103</v>
      </c>
      <c r="B275" s="197"/>
      <c r="C275" s="198"/>
      <c r="D275" s="57"/>
    </row>
    <row r="276" spans="1:4" ht="31.5" x14ac:dyDescent="0.25">
      <c r="A276" s="6">
        <v>1</v>
      </c>
      <c r="B276" s="96" t="s">
        <v>34</v>
      </c>
      <c r="C276" s="7">
        <v>180666</v>
      </c>
    </row>
    <row r="277" spans="1:4" ht="31.5" x14ac:dyDescent="0.25">
      <c r="A277" s="6">
        <v>2</v>
      </c>
      <c r="B277" s="96" t="s">
        <v>35</v>
      </c>
      <c r="C277" s="7">
        <v>197376</v>
      </c>
    </row>
    <row r="278" spans="1:4" ht="31.5" x14ac:dyDescent="0.25">
      <c r="A278" s="6">
        <v>3</v>
      </c>
      <c r="B278" s="96" t="s">
        <v>36</v>
      </c>
      <c r="C278" s="7">
        <v>746312</v>
      </c>
    </row>
    <row r="279" spans="1:4" x14ac:dyDescent="0.25">
      <c r="A279" s="6"/>
      <c r="B279" s="35" t="s">
        <v>48</v>
      </c>
      <c r="C279" s="10">
        <f>C276+C277+C278</f>
        <v>1124354</v>
      </c>
    </row>
    <row r="280" spans="1:4" ht="22.5" customHeight="1" x14ac:dyDescent="0.25">
      <c r="A280" s="204" t="s">
        <v>107</v>
      </c>
      <c r="B280" s="205"/>
      <c r="C280" s="206"/>
    </row>
    <row r="281" spans="1:4" ht="31.5" x14ac:dyDescent="0.25">
      <c r="A281" s="6">
        <v>1</v>
      </c>
      <c r="B281" s="95" t="s">
        <v>19</v>
      </c>
      <c r="C281" s="7">
        <v>350000</v>
      </c>
    </row>
    <row r="282" spans="1:4" x14ac:dyDescent="0.25">
      <c r="A282" s="6"/>
      <c r="B282" s="35" t="s">
        <v>48</v>
      </c>
      <c r="C282" s="10">
        <f>C281</f>
        <v>350000</v>
      </c>
    </row>
    <row r="283" spans="1:4" x14ac:dyDescent="0.25">
      <c r="A283" s="6"/>
      <c r="B283" s="8" t="s">
        <v>163</v>
      </c>
      <c r="C283" s="10">
        <f>C264+C267+C270+C274+C279+C282</f>
        <v>6145198</v>
      </c>
    </row>
    <row r="284" spans="1:4" x14ac:dyDescent="0.25">
      <c r="A284" s="207" t="s">
        <v>114</v>
      </c>
      <c r="B284" s="208"/>
      <c r="C284" s="209"/>
    </row>
    <row r="285" spans="1:4" x14ac:dyDescent="0.25">
      <c r="A285" s="163" t="s">
        <v>162</v>
      </c>
      <c r="B285" s="164"/>
      <c r="C285" s="165"/>
    </row>
    <row r="286" spans="1:4" ht="31.5" x14ac:dyDescent="0.25">
      <c r="A286" s="128">
        <v>1</v>
      </c>
      <c r="B286" s="129" t="s">
        <v>37</v>
      </c>
      <c r="C286" s="7">
        <v>75000</v>
      </c>
    </row>
    <row r="287" spans="1:4" ht="31.5" x14ac:dyDescent="0.25">
      <c r="A287" s="149">
        <v>2</v>
      </c>
      <c r="B287" s="105" t="s">
        <v>38</v>
      </c>
      <c r="C287" s="7">
        <v>902504</v>
      </c>
    </row>
    <row r="288" spans="1:4" x14ac:dyDescent="0.25">
      <c r="A288" s="130"/>
      <c r="B288" s="35" t="s">
        <v>48</v>
      </c>
      <c r="C288" s="10">
        <f>C287+C286</f>
        <v>977504</v>
      </c>
    </row>
    <row r="289" spans="1:4" x14ac:dyDescent="0.25">
      <c r="A289" s="130"/>
      <c r="B289" s="35" t="s">
        <v>116</v>
      </c>
      <c r="C289" s="10">
        <f>C288</f>
        <v>977504</v>
      </c>
    </row>
    <row r="290" spans="1:4" s="48" customFormat="1" ht="17.25" x14ac:dyDescent="0.3">
      <c r="A290" s="131"/>
      <c r="B290" s="132" t="s">
        <v>164</v>
      </c>
      <c r="C290" s="58">
        <f>C251+C256+C283+C289</f>
        <v>70229488</v>
      </c>
    </row>
    <row r="291" spans="1:4" s="48" customFormat="1" ht="6" customHeight="1" thickBot="1" x14ac:dyDescent="0.35">
      <c r="A291" s="133"/>
      <c r="B291" s="134"/>
      <c r="C291" s="59"/>
    </row>
    <row r="292" spans="1:4" ht="16.5" thickBot="1" x14ac:dyDescent="0.3">
      <c r="A292" s="210" t="s">
        <v>165</v>
      </c>
      <c r="B292" s="211"/>
      <c r="C292" s="135">
        <f>C170+C290</f>
        <v>207838478</v>
      </c>
      <c r="D292" s="60"/>
    </row>
    <row r="293" spans="1:4" ht="6.75" customHeight="1" x14ac:dyDescent="0.25">
      <c r="A293" s="187"/>
      <c r="B293" s="188"/>
      <c r="C293" s="189"/>
    </row>
    <row r="294" spans="1:4" x14ac:dyDescent="0.25">
      <c r="A294" s="163" t="s">
        <v>166</v>
      </c>
      <c r="B294" s="164"/>
      <c r="C294" s="165"/>
      <c r="D294" s="60"/>
    </row>
    <row r="295" spans="1:4" x14ac:dyDescent="0.25">
      <c r="A295" s="169" t="s">
        <v>167</v>
      </c>
      <c r="B295" s="170"/>
      <c r="C295" s="171"/>
    </row>
    <row r="296" spans="1:4" ht="31.5" x14ac:dyDescent="0.25">
      <c r="A296" s="14">
        <v>1</v>
      </c>
      <c r="B296" s="96" t="s">
        <v>239</v>
      </c>
      <c r="C296" s="27">
        <f>31479478+10235398-7411444</f>
        <v>34303432</v>
      </c>
    </row>
    <row r="297" spans="1:4" ht="47.25" x14ac:dyDescent="0.25">
      <c r="A297" s="14">
        <v>2</v>
      </c>
      <c r="B297" s="96" t="s">
        <v>3</v>
      </c>
      <c r="C297" s="27">
        <v>7411444</v>
      </c>
    </row>
    <row r="298" spans="1:4" ht="63" x14ac:dyDescent="0.25">
      <c r="A298" s="14">
        <v>3</v>
      </c>
      <c r="B298" s="96" t="s">
        <v>14</v>
      </c>
      <c r="C298" s="27">
        <v>7931247</v>
      </c>
    </row>
    <row r="299" spans="1:4" ht="94.5" x14ac:dyDescent="0.25">
      <c r="A299" s="14">
        <v>4</v>
      </c>
      <c r="B299" s="96" t="s">
        <v>15</v>
      </c>
      <c r="C299" s="27">
        <v>54793</v>
      </c>
    </row>
    <row r="300" spans="1:4" x14ac:dyDescent="0.25">
      <c r="A300" s="14">
        <v>5</v>
      </c>
      <c r="B300" s="136" t="s">
        <v>168</v>
      </c>
      <c r="C300" s="27">
        <v>2010366</v>
      </c>
    </row>
    <row r="301" spans="1:4" ht="47.25" x14ac:dyDescent="0.25">
      <c r="A301" s="14">
        <v>6</v>
      </c>
      <c r="B301" s="96" t="s">
        <v>4</v>
      </c>
      <c r="C301" s="27">
        <v>121253</v>
      </c>
    </row>
    <row r="302" spans="1:4" x14ac:dyDescent="0.25">
      <c r="A302" s="6"/>
      <c r="B302" s="35" t="s">
        <v>48</v>
      </c>
      <c r="C302" s="10">
        <f>SUM(C296:C301)</f>
        <v>51832535</v>
      </c>
    </row>
    <row r="303" spans="1:4" x14ac:dyDescent="0.25">
      <c r="A303" s="163" t="s">
        <v>54</v>
      </c>
      <c r="B303" s="164"/>
      <c r="C303" s="165"/>
    </row>
    <row r="304" spans="1:4" x14ac:dyDescent="0.25">
      <c r="A304" s="14">
        <v>1</v>
      </c>
      <c r="B304" s="136" t="s">
        <v>168</v>
      </c>
      <c r="C304" s="27">
        <v>8465050</v>
      </c>
    </row>
    <row r="305" spans="1:3" ht="31.5" x14ac:dyDescent="0.25">
      <c r="A305" s="14">
        <v>2</v>
      </c>
      <c r="B305" s="96" t="s">
        <v>169</v>
      </c>
      <c r="C305" s="27">
        <v>1</v>
      </c>
    </row>
    <row r="306" spans="1:3" x14ac:dyDescent="0.25">
      <c r="A306" s="14">
        <v>3</v>
      </c>
      <c r="B306" s="62" t="s">
        <v>170</v>
      </c>
      <c r="C306" s="27">
        <v>1314935</v>
      </c>
    </row>
    <row r="307" spans="1:3" x14ac:dyDescent="0.25">
      <c r="A307" s="6"/>
      <c r="B307" s="35" t="s">
        <v>48</v>
      </c>
      <c r="C307" s="10">
        <f>SUM(C304:C306)</f>
        <v>9779986</v>
      </c>
    </row>
    <row r="308" spans="1:3" x14ac:dyDescent="0.25">
      <c r="A308" s="220" t="s">
        <v>132</v>
      </c>
      <c r="B308" s="221"/>
      <c r="C308" s="222"/>
    </row>
    <row r="309" spans="1:3" ht="31.5" x14ac:dyDescent="0.25">
      <c r="A309" s="6">
        <v>1</v>
      </c>
      <c r="B309" s="96" t="s">
        <v>212</v>
      </c>
      <c r="C309" s="7">
        <v>9429</v>
      </c>
    </row>
    <row r="310" spans="1:3" x14ac:dyDescent="0.25">
      <c r="A310" s="6"/>
      <c r="B310" s="35" t="s">
        <v>48</v>
      </c>
      <c r="C310" s="10">
        <f>SUM(C309)</f>
        <v>9429</v>
      </c>
    </row>
    <row r="311" spans="1:3" x14ac:dyDescent="0.25">
      <c r="A311" s="14"/>
      <c r="B311" s="61" t="s">
        <v>171</v>
      </c>
      <c r="C311" s="9">
        <f>SUM(C302+C307+C310)</f>
        <v>61621950</v>
      </c>
    </row>
    <row r="312" spans="1:3" x14ac:dyDescent="0.25">
      <c r="A312" s="14"/>
      <c r="B312" s="62"/>
      <c r="C312" s="27"/>
    </row>
    <row r="313" spans="1:3" ht="22.5" customHeight="1" x14ac:dyDescent="0.25">
      <c r="A313" s="169" t="s">
        <v>172</v>
      </c>
      <c r="B313" s="170"/>
      <c r="C313" s="171"/>
    </row>
    <row r="314" spans="1:3" ht="21" customHeight="1" x14ac:dyDescent="0.25">
      <c r="A314" s="169" t="s">
        <v>173</v>
      </c>
      <c r="B314" s="170"/>
      <c r="C314" s="171"/>
    </row>
    <row r="315" spans="1:3" ht="39" customHeight="1" x14ac:dyDescent="0.25">
      <c r="A315" s="207" t="s">
        <v>174</v>
      </c>
      <c r="B315" s="208"/>
      <c r="C315" s="209"/>
    </row>
    <row r="316" spans="1:3" x14ac:dyDescent="0.25">
      <c r="A316" s="63" t="s">
        <v>175</v>
      </c>
      <c r="B316" s="137" t="s">
        <v>176</v>
      </c>
      <c r="C316" s="64">
        <v>1400000</v>
      </c>
    </row>
    <row r="317" spans="1:3" x14ac:dyDescent="0.25">
      <c r="A317" s="65"/>
      <c r="B317" s="66" t="s">
        <v>177</v>
      </c>
      <c r="C317" s="67">
        <v>1400000</v>
      </c>
    </row>
    <row r="318" spans="1:3" x14ac:dyDescent="0.25">
      <c r="A318" s="216" t="s">
        <v>178</v>
      </c>
      <c r="B318" s="217"/>
      <c r="C318" s="218"/>
    </row>
    <row r="319" spans="1:3" x14ac:dyDescent="0.25">
      <c r="A319" s="63" t="s">
        <v>175</v>
      </c>
      <c r="B319" s="62" t="s">
        <v>179</v>
      </c>
      <c r="C319" s="67">
        <v>910000</v>
      </c>
    </row>
    <row r="320" spans="1:3" x14ac:dyDescent="0.25">
      <c r="A320" s="68" t="s">
        <v>180</v>
      </c>
      <c r="B320" s="138" t="s">
        <v>181</v>
      </c>
      <c r="C320" s="67">
        <v>190000</v>
      </c>
    </row>
    <row r="321" spans="1:3" x14ac:dyDescent="0.25">
      <c r="A321" s="199" t="s">
        <v>182</v>
      </c>
      <c r="B321" s="200"/>
      <c r="C321" s="67">
        <v>1100000</v>
      </c>
    </row>
    <row r="322" spans="1:3" x14ac:dyDescent="0.25">
      <c r="A322" s="69"/>
      <c r="B322" s="66" t="s">
        <v>183</v>
      </c>
      <c r="C322" s="67">
        <v>2500000</v>
      </c>
    </row>
    <row r="323" spans="1:3" x14ac:dyDescent="0.25">
      <c r="A323" s="216"/>
      <c r="B323" s="217"/>
      <c r="C323" s="218"/>
    </row>
    <row r="324" spans="1:3" x14ac:dyDescent="0.25">
      <c r="A324" s="169" t="s">
        <v>184</v>
      </c>
      <c r="B324" s="219"/>
      <c r="C324" s="9"/>
    </row>
    <row r="325" spans="1:3" x14ac:dyDescent="0.25">
      <c r="A325" s="63" t="s">
        <v>175</v>
      </c>
      <c r="B325" s="62" t="s">
        <v>184</v>
      </c>
      <c r="C325" s="150">
        <v>8600000</v>
      </c>
    </row>
    <row r="326" spans="1:3" x14ac:dyDescent="0.25">
      <c r="A326" s="68" t="s">
        <v>180</v>
      </c>
      <c r="B326" s="138" t="s">
        <v>241</v>
      </c>
      <c r="C326" s="150">
        <v>273750</v>
      </c>
    </row>
    <row r="327" spans="1:3" x14ac:dyDescent="0.25">
      <c r="A327" s="199" t="s">
        <v>240</v>
      </c>
      <c r="B327" s="200"/>
      <c r="C327" s="67">
        <f>SUM(C325:C326)</f>
        <v>8873750</v>
      </c>
    </row>
    <row r="328" spans="1:3" ht="5.25" customHeight="1" x14ac:dyDescent="0.25">
      <c r="A328" s="70"/>
      <c r="B328" s="50"/>
      <c r="C328" s="139"/>
    </row>
    <row r="329" spans="1:3" x14ac:dyDescent="0.25">
      <c r="A329" s="169" t="s">
        <v>185</v>
      </c>
      <c r="B329" s="170"/>
      <c r="C329" s="171"/>
    </row>
    <row r="330" spans="1:3" ht="6.75" customHeight="1" x14ac:dyDescent="0.25">
      <c r="A330" s="169"/>
      <c r="B330" s="170"/>
      <c r="C330" s="171"/>
    </row>
    <row r="331" spans="1:3" x14ac:dyDescent="0.25">
      <c r="A331" s="214" t="s">
        <v>186</v>
      </c>
      <c r="B331" s="215"/>
      <c r="C331" s="9">
        <v>2000000</v>
      </c>
    </row>
    <row r="332" spans="1:3" ht="8.25" customHeight="1" x14ac:dyDescent="0.25">
      <c r="A332" s="71"/>
      <c r="B332" s="72"/>
      <c r="C332" s="73"/>
    </row>
    <row r="333" spans="1:3" ht="6" customHeight="1" x14ac:dyDescent="0.25">
      <c r="A333" s="71"/>
      <c r="B333" s="72"/>
      <c r="C333" s="73"/>
    </row>
    <row r="334" spans="1:3" x14ac:dyDescent="0.25">
      <c r="A334" s="169" t="s">
        <v>187</v>
      </c>
      <c r="B334" s="170"/>
      <c r="C334" s="171"/>
    </row>
    <row r="335" spans="1:3" s="78" customFormat="1" x14ac:dyDescent="0.25">
      <c r="A335" s="220" t="s">
        <v>132</v>
      </c>
      <c r="B335" s="221"/>
      <c r="C335" s="222"/>
    </row>
    <row r="336" spans="1:3" s="78" customFormat="1" x14ac:dyDescent="0.25">
      <c r="A336" s="223" t="s">
        <v>188</v>
      </c>
      <c r="B336" s="224"/>
      <c r="C336" s="225"/>
    </row>
    <row r="337" spans="1:3" s="78" customFormat="1" x14ac:dyDescent="0.25">
      <c r="A337" s="14">
        <v>1</v>
      </c>
      <c r="B337" s="140" t="s">
        <v>189</v>
      </c>
      <c r="C337" s="74">
        <v>1009100</v>
      </c>
    </row>
    <row r="338" spans="1:3" s="78" customFormat="1" x14ac:dyDescent="0.25">
      <c r="A338" s="75"/>
      <c r="B338" s="76" t="s">
        <v>48</v>
      </c>
      <c r="C338" s="77">
        <f>C337</f>
        <v>1009100</v>
      </c>
    </row>
    <row r="339" spans="1:3" s="78" customFormat="1" x14ac:dyDescent="0.25">
      <c r="A339" s="14"/>
      <c r="B339" s="79" t="s">
        <v>190</v>
      </c>
      <c r="C339" s="80">
        <f>C338</f>
        <v>1009100</v>
      </c>
    </row>
    <row r="340" spans="1:3" s="78" customFormat="1" x14ac:dyDescent="0.25">
      <c r="A340" s="75"/>
      <c r="B340" s="92"/>
      <c r="C340" s="77"/>
    </row>
    <row r="341" spans="1:3" s="78" customFormat="1" x14ac:dyDescent="0.25">
      <c r="A341" s="207" t="s">
        <v>191</v>
      </c>
      <c r="B341" s="208"/>
      <c r="C341" s="209"/>
    </row>
    <row r="342" spans="1:3" s="78" customFormat="1" ht="31.5" x14ac:dyDescent="0.25">
      <c r="A342" s="14">
        <v>1</v>
      </c>
      <c r="B342" s="141" t="s">
        <v>192</v>
      </c>
      <c r="C342" s="7">
        <v>3990900</v>
      </c>
    </row>
    <row r="343" spans="1:3" s="78" customFormat="1" x14ac:dyDescent="0.25">
      <c r="A343" s="14"/>
      <c r="B343" s="61" t="s">
        <v>48</v>
      </c>
      <c r="C343" s="9">
        <f>C342</f>
        <v>3990900</v>
      </c>
    </row>
    <row r="344" spans="1:3" x14ac:dyDescent="0.25">
      <c r="A344" s="14"/>
      <c r="B344" s="61" t="s">
        <v>193</v>
      </c>
      <c r="C344" s="9">
        <f>C343</f>
        <v>3990900</v>
      </c>
    </row>
    <row r="345" spans="1:3" x14ac:dyDescent="0.25">
      <c r="A345" s="212" t="s">
        <v>194</v>
      </c>
      <c r="B345" s="213"/>
      <c r="C345" s="9">
        <f>C344+C339</f>
        <v>5000000</v>
      </c>
    </row>
    <row r="346" spans="1:3" ht="7.5" customHeight="1" x14ac:dyDescent="0.25">
      <c r="A346" s="81"/>
      <c r="B346" s="142"/>
      <c r="C346" s="143"/>
    </row>
    <row r="347" spans="1:3" ht="9.75" customHeight="1" x14ac:dyDescent="0.25">
      <c r="A347" s="75"/>
      <c r="B347" s="144"/>
      <c r="C347" s="145"/>
    </row>
    <row r="348" spans="1:3" ht="16.5" thickBot="1" x14ac:dyDescent="0.3">
      <c r="A348" s="82"/>
      <c r="B348" s="146" t="s">
        <v>195</v>
      </c>
      <c r="C348" s="147">
        <f>C292+C311+C322+C327+C331+C345</f>
        <v>287834178</v>
      </c>
    </row>
  </sheetData>
  <mergeCells count="88">
    <mergeCell ref="A345:B345"/>
    <mergeCell ref="A331:B331"/>
    <mergeCell ref="A334:C334"/>
    <mergeCell ref="A323:C323"/>
    <mergeCell ref="A324:B324"/>
    <mergeCell ref="A329:C329"/>
    <mergeCell ref="A330:C330"/>
    <mergeCell ref="A335:C335"/>
    <mergeCell ref="A336:C336"/>
    <mergeCell ref="A341:C341"/>
    <mergeCell ref="A327:B327"/>
    <mergeCell ref="A294:C294"/>
    <mergeCell ref="A303:C303"/>
    <mergeCell ref="A265:C265"/>
    <mergeCell ref="A268:C268"/>
    <mergeCell ref="A280:C280"/>
    <mergeCell ref="A284:C284"/>
    <mergeCell ref="A285:C285"/>
    <mergeCell ref="A292:B292"/>
    <mergeCell ref="A295:C295"/>
    <mergeCell ref="A308:C308"/>
    <mergeCell ref="A321:B321"/>
    <mergeCell ref="A315:C315"/>
    <mergeCell ref="A318:C318"/>
    <mergeCell ref="A313:C313"/>
    <mergeCell ref="A314:C314"/>
    <mergeCell ref="A213:C213"/>
    <mergeCell ref="A209:C209"/>
    <mergeCell ref="A172:C172"/>
    <mergeCell ref="A173:C173"/>
    <mergeCell ref="A257:C257"/>
    <mergeCell ref="A293:C293"/>
    <mergeCell ref="A217:C217"/>
    <mergeCell ref="A226:C226"/>
    <mergeCell ref="A245:C245"/>
    <mergeCell ref="A252:C252"/>
    <mergeCell ref="A234:C234"/>
    <mergeCell ref="A239:C239"/>
    <mergeCell ref="A272:C272"/>
    <mergeCell ref="A253:C253"/>
    <mergeCell ref="A258:C258"/>
    <mergeCell ref="A275:C275"/>
    <mergeCell ref="A130:C130"/>
    <mergeCell ref="A164:C164"/>
    <mergeCell ref="A112:C112"/>
    <mergeCell ref="A133:C133"/>
    <mergeCell ref="A153:C153"/>
    <mergeCell ref="A122:C122"/>
    <mergeCell ref="A127:C127"/>
    <mergeCell ref="A174:C174"/>
    <mergeCell ref="A199:C199"/>
    <mergeCell ref="A229:C229"/>
    <mergeCell ref="A94:C94"/>
    <mergeCell ref="A205:C205"/>
    <mergeCell ref="A195:C195"/>
    <mergeCell ref="A136:C136"/>
    <mergeCell ref="A149:C149"/>
    <mergeCell ref="A104:C104"/>
    <mergeCell ref="A109:C109"/>
    <mergeCell ref="A142:C142"/>
    <mergeCell ref="A116:C116"/>
    <mergeCell ref="A141:C141"/>
    <mergeCell ref="A99:C99"/>
    <mergeCell ref="A121:C121"/>
    <mergeCell ref="A165:C165"/>
    <mergeCell ref="A89:C89"/>
    <mergeCell ref="A46:C46"/>
    <mergeCell ref="A43:C43"/>
    <mergeCell ref="A38:C38"/>
    <mergeCell ref="A50:C50"/>
    <mergeCell ref="A74:C74"/>
    <mergeCell ref="A83:C83"/>
    <mergeCell ref="A68:C68"/>
    <mergeCell ref="A71:C71"/>
    <mergeCell ref="A42:C42"/>
    <mergeCell ref="A51:C51"/>
    <mergeCell ref="A7:C7"/>
    <mergeCell ref="A11:C11"/>
    <mergeCell ref="A14:C14"/>
    <mergeCell ref="A37:C37"/>
    <mergeCell ref="A30:C30"/>
    <mergeCell ref="A15:C15"/>
    <mergeCell ref="A33:C33"/>
    <mergeCell ref="A24:C24"/>
    <mergeCell ref="A27:C27"/>
    <mergeCell ref="A16:C16"/>
    <mergeCell ref="A19:C19"/>
    <mergeCell ref="A23:C23"/>
  </mergeCells>
  <phoneticPr fontId="0" type="noConversion"/>
  <pageMargins left="0.39370078740157483" right="0.39370078740157483" top="0.78740157480314965" bottom="0.59055118110236227" header="0.31496062992125984" footer="0.31496062992125984"/>
  <pageSetup paperSize="9" scale="75" firstPageNumber="172" orientation="portrait" useFirstPageNumber="1" r:id="rId1"/>
  <headerFooter>
    <oddHeader>&amp;C&amp;P</oddHeader>
  </headerFooter>
  <rowBreaks count="3" manualBreakCount="3">
    <brk id="49" max="16383" man="1"/>
    <brk id="198" max="16383" man="1"/>
    <brk id="3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Бурлаченко Н. Владимировна</dc:creator>
  <cp:lastModifiedBy>gonchar</cp:lastModifiedBy>
  <cp:lastPrinted>2019-07-29T09:01:36Z</cp:lastPrinted>
  <dcterms:created xsi:type="dcterms:W3CDTF">2019-05-16T10:26:58Z</dcterms:created>
  <dcterms:modified xsi:type="dcterms:W3CDTF">2019-07-29T09:40:59Z</dcterms:modified>
</cp:coreProperties>
</file>