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Лист1" sheetId="1" r:id="rId1"/>
  </sheets>
  <definedNames>
    <definedName name="_xlnm.Print_Titles" localSheetId="0">Лист1!$12:$12</definedName>
  </definedNames>
  <calcPr calcId="114210" fullCalcOnLoad="1"/>
</workbook>
</file>

<file path=xl/calcChain.xml><?xml version="1.0" encoding="utf-8"?>
<calcChain xmlns="http://schemas.openxmlformats.org/spreadsheetml/2006/main">
  <c r="C339" i="1"/>
  <c r="C340"/>
  <c r="C334"/>
  <c r="C335"/>
  <c r="C309"/>
  <c r="C300"/>
  <c r="C298"/>
  <c r="C290"/>
  <c r="C291"/>
  <c r="C284"/>
  <c r="C281"/>
  <c r="C276"/>
  <c r="C272"/>
  <c r="C269"/>
  <c r="C266"/>
  <c r="C257"/>
  <c r="C258"/>
  <c r="C250"/>
  <c r="C252"/>
  <c r="C246"/>
  <c r="C240"/>
  <c r="C235"/>
  <c r="C230"/>
  <c r="C220"/>
  <c r="C227"/>
  <c r="C217"/>
  <c r="C214"/>
  <c r="C210"/>
  <c r="C206"/>
  <c r="C200"/>
  <c r="C194"/>
  <c r="C191"/>
  <c r="A188"/>
  <c r="A189"/>
  <c r="C184"/>
  <c r="A183"/>
  <c r="A184"/>
  <c r="A185"/>
  <c r="C181"/>
  <c r="C196"/>
  <c r="A178"/>
  <c r="A179"/>
  <c r="A180"/>
  <c r="A181"/>
  <c r="C170"/>
  <c r="C167"/>
  <c r="C161"/>
  <c r="C151"/>
  <c r="C147"/>
  <c r="C137"/>
  <c r="C134"/>
  <c r="C131"/>
  <c r="C128"/>
  <c r="C125"/>
  <c r="C118"/>
  <c r="C110"/>
  <c r="C106"/>
  <c r="C101"/>
  <c r="C94"/>
  <c r="C97"/>
  <c r="C92"/>
  <c r="C85"/>
  <c r="C87"/>
  <c r="C77"/>
  <c r="C76"/>
  <c r="C71"/>
  <c r="C72"/>
  <c r="C68"/>
  <c r="C69"/>
  <c r="C51"/>
  <c r="C66"/>
  <c r="C46"/>
  <c r="C47"/>
  <c r="C44"/>
  <c r="C38"/>
  <c r="C39"/>
  <c r="C40"/>
  <c r="C34"/>
  <c r="C31"/>
  <c r="C28"/>
  <c r="C25"/>
  <c r="C19"/>
  <c r="C20"/>
  <c r="C17"/>
  <c r="C35"/>
  <c r="C48"/>
  <c r="C162"/>
  <c r="C253"/>
  <c r="C304"/>
  <c r="C310"/>
  <c r="C285"/>
  <c r="C21"/>
  <c r="C81"/>
  <c r="C119"/>
  <c r="C138"/>
  <c r="C171"/>
  <c r="C341"/>
  <c r="C292"/>
  <c r="C172"/>
  <c r="C294"/>
  <c r="C344"/>
</calcChain>
</file>

<file path=xl/sharedStrings.xml><?xml version="1.0" encoding="utf-8"?>
<sst xmlns="http://schemas.openxmlformats.org/spreadsheetml/2006/main" count="329" uniqueCount="241">
  <si>
    <t>Капитальный ремонт поликлиники № 5  ГУ "Тираспольский клинический центр амбулаторно-поликлинической помощи" по адресу г. Тирасполь, ул. Шевченко, 81/10, в том числе проектные работы</t>
  </si>
  <si>
    <t>Капитальный ремонт кровли здания СВА с.Суклея ГУ "Тираспольский клинический центр амбулаторно-поликлинической помощи" по адресу с.Суклея, ул.Гагарина, 69, в том числе проектные работы</t>
  </si>
  <si>
    <t xml:space="preserve">Капитальный ремонт инженерных сетей поликлиники № 2 ГУ "Бендерский центр амбулаторно-поликлинической помощи" по адресу г. Бендеры, ул. Калинина, 62, в том числе проектные работы, и благоустройство территории </t>
  </si>
  <si>
    <t>Капитальный ремонт кровли лечебного корпуса ГУ "Бендерская центральная городская больница" по адресу г.Бендеры, ул.Б.Восстания, 146,  в том числе проектные работы</t>
  </si>
  <si>
    <t>Капитальный ремонт приемного отделения ГУ "Бендерская центральная городская больница" по адресу г.Бендеры, ул.Б.Восстания, 146 , в том числе проектные работы</t>
  </si>
  <si>
    <t>Капитальный ремонт фасада педиатрического стационара ГУ "Бендерский центр матери и ребенка" по адресу г.Бендеры,  ул. Протягайловская, 6, в том числе проектные работы</t>
  </si>
  <si>
    <t>Капитальный ремонт прачечной ГУ "Республиканская туберкулезная больница" по адресу г.Бендеры, ул.Б.Восстания, 148, в том числе проектные работы</t>
  </si>
  <si>
    <t>Капитальный ремонт инженерных сетей ГУ"Слободзейская центральная районная больница", по адресу г. Слободзея,                                                                      пер. Больничный,1, в том числе проектные работы</t>
  </si>
  <si>
    <t>Капитальный ремонт кровли здания поликлиники ГУ "Дубоссарская центральная районная больница", по адресу г. Дубоссары, ул. Моргулец, 3а, в том числе проектные работы</t>
  </si>
  <si>
    <t>Капитальный ремонт здания ГУ "Дубоссарская центральная районная больница" (замена оконных блоков), по адресу                                                                     г. Дубоссары, ул.Фрунзе, 46</t>
  </si>
  <si>
    <t xml:space="preserve">Капитальный ремонт кровли здания прачечной ГУ "Каменская центральная районная больница" по адресу г.Каменка,                                                                    ул. Кирова, 300/2, в том числе проектные работы </t>
  </si>
  <si>
    <t>Капитальный ремонт санузлов ГУ "Григориопольская центральная больница", расположенных по адресам: г. Григориополь,                                                                   ул. Дзержинского,34, и г. Григориополь, ул. Урицкого,73а</t>
  </si>
  <si>
    <t>Капитальный ремонт мягкой кровли учебных корпусов "Б" и "Г" ГОУ "Республиканский молдавский теоретический лицей-комплекс", г. Тирасполь</t>
  </si>
  <si>
    <t>Капитальный ремонт помещений на городском стадионе г. Днестровска</t>
  </si>
  <si>
    <t>Капитальный ремонт МОУ "Рыбницкая средняя общеобразовательная школа-интернат", г. Рыбница, ул. Маяковского, 41, в том числе проектные работы</t>
  </si>
  <si>
    <t>Капитальный ремонт Дубоссарской русской средней общеобразовательной школы № 4, в том числе проектные работы</t>
  </si>
  <si>
    <t>Капитальный ремонт Дубоссарской детской художественной школы,  в том числе проектные работы</t>
  </si>
  <si>
    <t>Капитальный ремонт кровель и монтаж водосточных систем многоквартирных жилых домов в г. Дубоссары, пострадавших вследствие  стихийного бедствия</t>
  </si>
  <si>
    <t>Капитальный ремонт объекта: МОУ "Григориопольская общеобразовательная средняя школа № 2 им. А. Стоева с лицейскими классами"</t>
  </si>
  <si>
    <t>Капитальный ремонт объекта: детский сад "Семицветик" с. Шипка,  в том числе проектные работы</t>
  </si>
  <si>
    <t>Капитальный ремонт здания Бендерского городского суда, расположенного по адресу г. Бендеры, ул. Пушкина, 50, в том числе проектные работы</t>
  </si>
  <si>
    <t>Капитальный ремонт здания Григориопольского районного суда,  расположенного по адресу г. Григориополь,                                                                               ул. Дзержинского, 34, в том числе проектные работы</t>
  </si>
  <si>
    <t>Капитальный ремонт здания  суда г. Дубоссары и Дубоссарского района, расположенного по адресу г. Дубоссары, ул. Ленина, 136, в том числе проектные работы</t>
  </si>
  <si>
    <t>Капитальный ремонт административного здания МГБ, г.Тирасполь, ул. Шутова, 7, в том числе проектные работы</t>
  </si>
  <si>
    <t xml:space="preserve">Капитальный ремонт административных помещений 6 этажа и лестничного марша здания Следственного комитета ПМР, расположенного по адресу г. Тирасполь, пер. 8 Марта, д.3 </t>
  </si>
  <si>
    <t xml:space="preserve">Капитальный ремонт актового зала, коридора, фойе и санузлов 6 этажа  здания Следственного комитета ПМР, расположенного по адресу г. Тирасполь, пер. 8 Марта, д.3 </t>
  </si>
  <si>
    <t>Капитальный ремонт кровли здания Следственного комитета Приднестровской Молдавской Республики, расположенного по адресу г. Тирасполь, пер. 8 Марта, д.3</t>
  </si>
  <si>
    <t xml:space="preserve">Приобретение материалов для выполнения капитального ремонта административного здания МГБ, г.Тирасполь, ул. Манойлова, 35 </t>
  </si>
  <si>
    <t xml:space="preserve">Приобретение материалов для выполнения капитального ремонта помещений штаба казармы № 1, казармы № 2 в/ч 4043, расположенных  в г. Тирасполе, ул. Шевченко, 95/7 </t>
  </si>
  <si>
    <t>Погашение кредиторской задолженности по состоянию на 01.01.2019 года и полное исполнение договорных обязательств                                                                2018 года на приобретение медицинского оборудования и предметов длительного пользования (статья 240 120)</t>
  </si>
  <si>
    <t>Погашение кредиторской задолженности по состоянию на 01.01.2019 года и полное исполнение договорных обязательств                                                                                                                     2018 года по содержанию автотранспорта в лечебных учреждениях республики, оказывающих скорую медицинскую помощь, специализированных лечебных учреждениях (республиканские туберкулезная и психиатрическая больницы, Центр по профилактике и борьбе со СПИДом и инфекционными заболеваниями, Республиканское бюро судебно-медицинских экспертиз, комиссии врачебной экспертизы жизнеспособности) (статья 110350)</t>
  </si>
  <si>
    <t>Погашение кредиторской задолженности по состоянию на 01.01.2019 года и полное исполнение договорных обязательств                                                                                                                       2018 года по протезированию льготной категории граждан (за исключением зубопротезирования) (статья 111 054)</t>
  </si>
  <si>
    <t>Реконструкция здания пищеблока ГУ "Республиканская туберкулезная больница" по адресу г.Бендеры, ул.Б.Восстания, 148,  в том числе проектные работы</t>
  </si>
  <si>
    <t xml:space="preserve">"О внесении изменений в Закон Приднестровской Молдавской Республики  </t>
  </si>
  <si>
    <t xml:space="preserve">к Закону Приднестровской Молдавской Республики </t>
  </si>
  <si>
    <t>"О республиканском бюджете на 2019 год"</t>
  </si>
  <si>
    <t>Смета расходов Фонда капитальных вложений на 2019 год</t>
  </si>
  <si>
    <t>№ п/п</t>
  </si>
  <si>
    <t xml:space="preserve">Наименование объекта </t>
  </si>
  <si>
    <t>Сумма, руб.</t>
  </si>
  <si>
    <t>Программа капитальный вложений</t>
  </si>
  <si>
    <t>Приобретение производственного оборудования и предметов для государственных предприятий (240 110)</t>
  </si>
  <si>
    <t xml:space="preserve">Государственная администрация г. Тирасполя и г. Днестровска </t>
  </si>
  <si>
    <t>Итого</t>
  </si>
  <si>
    <t>Государственная администрация г. Бендеры</t>
  </si>
  <si>
    <t>Приобретение  и модернизация подвижного состава для МУП "Бендерское троллейбусное управление" г. Бендеры</t>
  </si>
  <si>
    <t>Итого по подстатье 240 110</t>
  </si>
  <si>
    <t>Министерство обороны Приднестровской Молдавской Республики</t>
  </si>
  <si>
    <t>Секретно</t>
  </si>
  <si>
    <t>Государственная служба охраны Приднестровской Молдавской Республики</t>
  </si>
  <si>
    <t>Министерство по социальной защите и труду  Приднестровской Молдавской Республики</t>
  </si>
  <si>
    <t>Государственная служба средств массовой информации Приднестровской Молдавской Республики</t>
  </si>
  <si>
    <t>Итого по подстатье 240 120</t>
  </si>
  <si>
    <t>Капитальные вложения в жилищное строительство (240 210)</t>
  </si>
  <si>
    <t>Приобретение жилья для инвалидов войны - защитников Приднестровья  на территории Приднестровской Молдавской Республики</t>
  </si>
  <si>
    <t>Итого по подстатье 240 210</t>
  </si>
  <si>
    <t xml:space="preserve">Продление (строительство) троллейбусной линии на микрорайон "Солнечный" по ул. 40 лет Победы - ул.Мацнева - ул.Ленинградская в г. Бендеры, в том числе проектные работы </t>
  </si>
  <si>
    <t>Итого по подстатье 240 220</t>
  </si>
  <si>
    <t>Капитальные вложения в строительство объектов социально-культурного назначения (240 230)</t>
  </si>
  <si>
    <t>Министерство здравоохранения Приднестровской Молдавской Республики</t>
  </si>
  <si>
    <t>Завершение строительства здания судебно-медицинской экспертизы и патологоанатомического отделения на территории ГУ "Республиканская клиническая больница" по ул. Мира, 33, г. Тирасполь, в том числе проектные работы</t>
  </si>
  <si>
    <t>Реконструкция  приёмного отделения здания  ГУ "Республиканская клиническая больница" по ул. Мира, 33,  г. Тирасполь, с обеспечением подъезда машин скорой медицинской помощи, в том числе проектные работы</t>
  </si>
  <si>
    <t>Реконструкция инженерных сетей  ГУ "Республиканская клиническая больница" по ул. Мира, 33, г. Тирасполь, в том числе проектные работы</t>
  </si>
  <si>
    <t>Обустройство лифта в поликлинике ГУ "Слободзейская центральная районная больница" по адресу г.Слободзея, ул.Ленина, 98а, в том числе проектные работы</t>
  </si>
  <si>
    <t>Строительство ФАП с. Броштяны ГУ "Рыбницкая центральная районная больница", в том числе проектные работы</t>
  </si>
  <si>
    <t>Строительство ФАП с. Гидирим  ГУ "Рыбницкая центральная районная больница", в том числе проектные работы</t>
  </si>
  <si>
    <t>Строительство ФАП с. Ивановка  ГУ "Рыбницкая центральная районная больница", в том числе проектные работы</t>
  </si>
  <si>
    <t>Строительство ФАП с. Дубово  ГУ "Дубоссарская центральная районная больница", в том числе проектные работы</t>
  </si>
  <si>
    <t>Строительство ФАП с. Койково  ГУ "Дубоссарская центральная районная больница", в том числе проектные работы</t>
  </si>
  <si>
    <t>Министерство просвещения Приднестровской Молдавской Республики</t>
  </si>
  <si>
    <t>Завершение строительства специализированного учреждения МСКОУ № 2, ул. К. Либкнехта, 144а, г. Тирасполь (общестроительные и проектные работы)</t>
  </si>
  <si>
    <t>Строительство котельной в МОУ "Кременчугская школа" с. Кременчуг, в том числе проектные работы</t>
  </si>
  <si>
    <t>Создание Центрального Екатерининского парка по ул. 25 Октября (от ул. Шевченко до пер. Бочковского), в том числе проектные работы</t>
  </si>
  <si>
    <t>Создание сквера "Солнечный", г. Тирасполь, ул.Милева</t>
  </si>
  <si>
    <t>Строительство и обустройство детских игровых площадок</t>
  </si>
  <si>
    <t>Строительство бельведера-колоннады (ансамбль строений парадного въезда в г. Тирасполь со стороны г. Бендеры)</t>
  </si>
  <si>
    <t xml:space="preserve">Государственная администрация г. Бендеры </t>
  </si>
  <si>
    <t>Реконструкция гребной базы в г. Бендеры, в том числе проектные работы</t>
  </si>
  <si>
    <t>Завершение работ по реконструкции  помещения в здании,расположенном по адресу г. Бендеры, ул. Первомайская,49, с целью создания центра спортивной подготовки для людей с ограниченными физическими возможностями, в том числе проектные работы</t>
  </si>
  <si>
    <t>Государственная администрация Слободзейского района и г. Слободзеи</t>
  </si>
  <si>
    <t>Аркада-реконструкция центральной части г. Слободзеи, в том числе проектные работы</t>
  </si>
  <si>
    <t>Реконструкция Дома культуры с. Владимировка</t>
  </si>
  <si>
    <t>Государственная администрация Дубоссарского района и г. Дубоссары</t>
  </si>
  <si>
    <t>Строительство нового здания для МУ "Центр социально-психологической реабилитации детей с ОПЖ", г. Дубоссары, в том числе проектные работы</t>
  </si>
  <si>
    <t>Строительство и обустройство детских игровых площадок.</t>
  </si>
  <si>
    <t>Реконструкция кровли детского сада "Ивушка" с обустройством водосточной системы, в том числе проектные работы</t>
  </si>
  <si>
    <t>Государственная администрация Григориопольского района и г. Григориополя</t>
  </si>
  <si>
    <t>Строительство и обустройство детских игровых (совмещённых) площадок.</t>
  </si>
  <si>
    <t>Устройство  покрытия на площадке Дома культуры п. Карманово</t>
  </si>
  <si>
    <t>Государственная администрация Каменского района и г. Каменки</t>
  </si>
  <si>
    <t>Строительство и обустройство детских игровых (совмещённых) площадок</t>
  </si>
  <si>
    <t>Государственная администрация  Рыбницкого района и г. Рыбницы</t>
  </si>
  <si>
    <t xml:space="preserve">Государственная служба экологического контроля Приднестровской Молдавской Республики </t>
  </si>
  <si>
    <t>Подключение ГУ "Государственный заповедник "Ягорлык" к телекоммуникационным сетям</t>
  </si>
  <si>
    <t xml:space="preserve">Государственная служба по культуре и историческому наследию Приднестровской Молдавской Республики </t>
  </si>
  <si>
    <t>Реконструкция совмещенной рулонной кровли 5-этажного учебного корпуса ГОУ ВПО "Приднестровский государственный институт искусств", расположенного по адресу г. Тирасполь, ул. Свердлова,19 (литер А2)</t>
  </si>
  <si>
    <t>Устройство покрытия территории ГОУ ВПО "Приднестровский государственный институт искусств"</t>
  </si>
  <si>
    <t>Итого по подстатье 240 230</t>
  </si>
  <si>
    <t>Капитальные вложения в строительство объектов админитративного назначения (240 240)</t>
  </si>
  <si>
    <t>Реконструкция здания Главного штаба (надстройка 4-го этажа, устройство отдельно стоящей мачты для антенны связи), строительство КПП и караульного помещения (общестроительные, проектные работы и благоустройство)</t>
  </si>
  <si>
    <t>Строительство 2-этажной казармы на 200 человек, в том числе инженерно-геологические изыскания, топографическая съёмка, проектные работы</t>
  </si>
  <si>
    <t>Администрация Президента Приднестровской Молдавской Республики</t>
  </si>
  <si>
    <t>Государственная служба исполнения наказаний Министерства юстиции Приднестровской Молдавской Республики</t>
  </si>
  <si>
    <t>Строительство здания стационарно-туберкулезного корпуса на 160 мест на территории мужского участка ЛТП управления медицинской помощи и социальной реабилитации Государственной службы исполнения наказаний Министерства юстиции ПМР  по адресу Григориопольский район, пос. Глиное, ул. Микояна, 61,  в том числе проектные работы</t>
  </si>
  <si>
    <t xml:space="preserve">Счетная палата Приднестровской Молдавской Республики </t>
  </si>
  <si>
    <t xml:space="preserve">Следственный комитет Приднестровской Молдавской Республики </t>
  </si>
  <si>
    <t>Итого по подстатье 240 240</t>
  </si>
  <si>
    <t>Капитальные вложения в строительство коммунальных объектов (240 250)</t>
  </si>
  <si>
    <t>Реконструкция   автономной газовой котельной  Учреждения исполнения наказаний № 2,  г.Тирасполь,  ул. Гребеницкий проезд,18, в том числе проектные работы</t>
  </si>
  <si>
    <t>Реконструкция   автономной газовой котельной женского участка ЛТП ЦМПиСР ГСИН МЮ ПМР, Слободзейский район, с.Карагаш,  ул. Ленина, 56а, в том числе проектные работы</t>
  </si>
  <si>
    <t>Реконструкция   автономной газовой котельной  Учреждения исполнения наказаний №1, здание банно-прачечного комбината, Григориопольский район , с.Глиное,  ул. Микояна, 60, в том числе проектные работы</t>
  </si>
  <si>
    <t xml:space="preserve">Министерство экономического развития Приднестровской Молдавской Республики </t>
  </si>
  <si>
    <t>Поставка и монтаж оборудования очистного сооружения хозяйственно-бытовых сточных вод в с. Карманово Григориопольского района</t>
  </si>
  <si>
    <t>Поставка и монтаж оборудования очистного сооружения хозяйственно-бытовых сточных вод в с. Парканы Слободзейского района</t>
  </si>
  <si>
    <t>Поставка и монтаж оборудования очистного сооружения хозяйственно-бытовых сточных вод в с. Фрунзе Слободзейского района</t>
  </si>
  <si>
    <t>Подвод сетей теплоснабжения к зданию интерната МОУ ДО "Каменская СДЮШОР"</t>
  </si>
  <si>
    <t>Поставка и монтаж оборудования очистного сооружения хозяйственно-бытовых сточных вод  п. Маяк Григориопольского района</t>
  </si>
  <si>
    <t>Итого по подстатье 240 250</t>
  </si>
  <si>
    <t>Приобретение прочих расходных материалов и предметов снабжения (110 360)</t>
  </si>
  <si>
    <t xml:space="preserve">Министерство обороны Приднестровской Молдавской Республики </t>
  </si>
  <si>
    <t>Итого по подстатье 110 360</t>
  </si>
  <si>
    <t>Итого по программе капитальных вложений</t>
  </si>
  <si>
    <t xml:space="preserve">Программа капитального ремонта </t>
  </si>
  <si>
    <t>Капитальный ремонт объектов социально-культурного назначения (240 330)</t>
  </si>
  <si>
    <t>Завершение капитального ремонта инфекционного отделения ГУ "Рыбницкая центральная районная больница"</t>
  </si>
  <si>
    <t>Капитальный ремонт кровли административного здания ГУ "Республиканский центр матери и ребенка" по адресу г.Тирасполь, пер. Днестровский, 3, в том числе проектные работы</t>
  </si>
  <si>
    <t>Капитальный ремонт кровли, отмостки СВА с.Незавертайловка, по адресу ул. Жукова, 32, в том числе проектные работы</t>
  </si>
  <si>
    <t>Капитальный ремонт кровли СВА п. Красное, по адресу ул. Рабочая,2а, в том числе проектные работы</t>
  </si>
  <si>
    <t>Капитальный ремонт  СВА по адресу с. Карагаш, ул. Фрунзе, 129а</t>
  </si>
  <si>
    <t>Капитальный ремонт ГУ "Республиканский центр матери и ребёнка", г. Тирасполь, ул. 1 Мая, 58, в том числе проектные работы</t>
  </si>
  <si>
    <t>Капитальный ремонт ГУП ОК "Днестровские зори"</t>
  </si>
  <si>
    <t>Капитальный ремонт кровли хранилища техники в военном городке №17 г. Бендеры</t>
  </si>
  <si>
    <t xml:space="preserve">Капитальный ремонт производственной мастерской по изготовлению протезно-ортопедических изделий ГУ "Республиканский центр по протезированию и ортопедии", г. Тирасполь, ул. Ленина, 22 </t>
  </si>
  <si>
    <t>Капитальный ремонт ГОУ "Попенкская школа-интернат для детей-сирот и детей, оставшихся без попечения родителей",  Рыбницкий район, с. Попенки</t>
  </si>
  <si>
    <t>Капитальный ремонт ГУ "Республиканский специализированный дом ребёнка", г. Тирасполь, ул. 1 Мая, 26</t>
  </si>
  <si>
    <t xml:space="preserve"> Капитальный ремонт ГОУ "Бендерская специальная коррекционная школа-интернат IV,VII видов" г. Бендеры, ул 12 Октября 81/В</t>
  </si>
  <si>
    <t>Капитальный ремонт кровли в  государственном образовательном учреждении среднего профессионального образования "Тираспольский аграрно-технический колледж им. М.В. Фрунзе"</t>
  </si>
  <si>
    <t>Министерство внутренних дел Приднестровской Молдавской Республики</t>
  </si>
  <si>
    <t>Капитальный ремонт объекта ГОУ "Республиканский кадетский корпус им. светлейшего князя Г.А. Потёмкина-Таврического"</t>
  </si>
  <si>
    <t>Устройство покрытия строевого плаца на территории ГОУ "РКК им. светлейшего князя Г.А. Потемкина-Таврического" МВД ПМР</t>
  </si>
  <si>
    <t>Капитальный ремонт по объекту: бассейн "Дельфин" по ул. Горького,9а,  в том числе проектные работы</t>
  </si>
  <si>
    <t xml:space="preserve">Капитальный ремонт по объекту: МОУ "Теоретический лицей" по ул. Советской, 66 </t>
  </si>
  <si>
    <t>Капитальный ремонт по объекту: МОУ "Бендерская гимназия № 1", расположенного в г. Бендеры, ул. Шестакова, 27</t>
  </si>
  <si>
    <t>Капитальный ремонт по объекту: МОУ "БСОШ № 20", с. Гиска, ул. Ленина, 130</t>
  </si>
  <si>
    <t>Капитальный ремонт по объекту: МОУ "БДС № 43", ул. 40 лет Победы, 41</t>
  </si>
  <si>
    <t>Капитальный ремонт по объекту: МОУ "БДС № 25", ул. Космонавтов, 33</t>
  </si>
  <si>
    <t>Капитальный ремонт по объекту: МОУ "БДС № 14", ул. Коммунистическая, 193</t>
  </si>
  <si>
    <t>Государственная администрация Слобоздейского района и г. Слободзеи</t>
  </si>
  <si>
    <t>Капитальный ремонт ДК с. Терновка</t>
  </si>
  <si>
    <t xml:space="preserve">Капитальный ремонт МОУ  "Рыбницкая  РСОШ  № 3", г. Рыбница, ул. Ленина, 60, в том числе проектные работы </t>
  </si>
  <si>
    <t>Капитальный ремонт МОУ "Рыбницкая РСОШ № 8, г. Рыбница, ул. Севастопольская, 22</t>
  </si>
  <si>
    <t>Капитальный ремонт объекта: Дом культуры с. Малаешты Григорипольского района, в том числе проектные работы</t>
  </si>
  <si>
    <t>Капитальный ремонт объекта: детский сад "Сказка", г. Григориополь</t>
  </si>
  <si>
    <t>Капитальный ремонт объекта: Дом культуры с. Катериновка, в том числе проектные работы</t>
  </si>
  <si>
    <t>Капитальный ремонт здания интерната, расположенного в г. Каменке, ул. Кирова, 59а</t>
  </si>
  <si>
    <t>Капитальный ремонт по объекту МОУ ДО "Каменский  ДДЮТ", г. Каменка, ул  Ленина, 24</t>
  </si>
  <si>
    <t>4.</t>
  </si>
  <si>
    <t>Капитальный ремонт по объекту МОУ ДО "Каменская детская художественная школа", г. Каменка, ул. Ленина,1</t>
  </si>
  <si>
    <t>Итого по подстатье 240 330</t>
  </si>
  <si>
    <t>Капитальный ремонт производственных объектов (240 320)</t>
  </si>
  <si>
    <t>Государственная администрация г. Тирасполя и г. Днестровска</t>
  </si>
  <si>
    <t>Выполнение среднего ремонта контактно-кабельных сетей для г. Тирасполя МУП "Тираспольское троллейбусное управление"  им. И. А. Добросоцкого</t>
  </si>
  <si>
    <t>Итого по подстатье 240 320</t>
  </si>
  <si>
    <t>Капитальный ремонт объектов административного назначения (240 340)</t>
  </si>
  <si>
    <t>Судебный департамент при Верховном суде Приднестровской Молдавской Республики</t>
  </si>
  <si>
    <t>Капитальный ремонт здания Тираспольского городского суда, расположенного по адресу г. Тирасполь, ул. Ленина, 26</t>
  </si>
  <si>
    <t>Капитальный ремонт здания суда г. Рыбницы и Рыбницкого района, расположенного по адресу г. Рыбница, ул. Ленина, 1а</t>
  </si>
  <si>
    <t>Верховный суд Приднестровской Молдавской Республики</t>
  </si>
  <si>
    <t>Капитальный ремонт в административном здании Верховного суда ПМР, расположенного по адресу г. Тирасполь, ул. Юности, 29</t>
  </si>
  <si>
    <t>Арбитражный суд Приднестровской Молдавской Республики</t>
  </si>
  <si>
    <t>Капитальный ремонт здания Арбитражного суда, расположенного по адресу г. Тирасполь, ул. Ленина, 1/2</t>
  </si>
  <si>
    <t xml:space="preserve"> Министерство государственной безопасности Приднестровской Молдавской Республики</t>
  </si>
  <si>
    <t>Капитальный ремонт административного здания, расположенного по адресу г.Тирасполь ул. Советская,81а</t>
  </si>
  <si>
    <t>Итого по подстатье 240 340</t>
  </si>
  <si>
    <t>Итого по программе капитального ремонта</t>
  </si>
  <si>
    <t>ВСЕГО по программе капитальных вложений и программе капитального ремонта на 2019 год</t>
  </si>
  <si>
    <t>Программа развития материально-технической базы</t>
  </si>
  <si>
    <t xml:space="preserve">Министерство здравоохранения Приднестровской Молдавской Республики </t>
  </si>
  <si>
    <t>Приобретение оборудования и предметов длительного пользования (статья 240 120)</t>
  </si>
  <si>
    <t>Содержание автотранспорта в лечебных учреждениях республики, оказывающих скорую медицинскую помощь, специализированных лечебных учреждениях (республиканские туберкулезная и психиатрическая больницы, Центр по профилактике и борьбе со СПИДом и инфекционными заболеваниями, Республиканское бюро судебно-медицинских экспертиз, комиссии врачебной экспертизы жизнеспособности) (статья 110 350)</t>
  </si>
  <si>
    <t>Протезирование льготной категории граждан (за исключением зубопротезирования) (статья 111 054)</t>
  </si>
  <si>
    <t>Погашение кредиторской задолженности по состоянию на 01.01.2019 года по протезированию льготной категории граждан (за исключением зубопротезирования) (статья 111 054)</t>
  </si>
  <si>
    <t>Приобретение инвалидных колясок для инвалидов (статья 130 630)</t>
  </si>
  <si>
    <t>Итого по программе развития материально-технической базы</t>
  </si>
  <si>
    <t>Программа капитальных вложений налоговых органов</t>
  </si>
  <si>
    <t xml:space="preserve">Министерство финансов Приднестровской Молдавской Республики </t>
  </si>
  <si>
    <t>Приобретение непроизводственного оборудования и предметов длительного пользования для государственных учреждений (240 120)</t>
  </si>
  <si>
    <t>1.</t>
  </si>
  <si>
    <t>Приобретение оборудования и предметов длительного пользования, программного обеспечения</t>
  </si>
  <si>
    <t>Итого по 240120</t>
  </si>
  <si>
    <t>Капитальный ремонт административных зданий (240 340)</t>
  </si>
  <si>
    <t>Налоговая инспекция г. Каменки</t>
  </si>
  <si>
    <t>2.</t>
  </si>
  <si>
    <t>Налоговая инспекция г. Рыбницы</t>
  </si>
  <si>
    <t xml:space="preserve">      Итого по 240340</t>
  </si>
  <si>
    <t>Итого по программе капитальных вложений налоговых органов</t>
  </si>
  <si>
    <t>Программа исполнения наказов избирателей</t>
  </si>
  <si>
    <t>Программа по укреплению противопаводковых дамб в республике</t>
  </si>
  <si>
    <t>Капитальный ремонт прочих объектов (240 360)</t>
  </si>
  <si>
    <t>Программа развития системы "Безопасный город"</t>
  </si>
  <si>
    <t>Приобретение прочих расходных материалов  и предметов снабжения (110 360)</t>
  </si>
  <si>
    <t>Освещение в ночное время, кабели, расходные материалы и прочие расходные материалы</t>
  </si>
  <si>
    <t>Итого по подстатье (110 360)</t>
  </si>
  <si>
    <t>Приобретение оборудования для видеонаблюдения и предметов длительного пользования (240 120)</t>
  </si>
  <si>
    <t>Приобретение видеокамер, програмного обеспечения, серверов, оконечного оборудования (точка доступа WI-FI), боксов и прочего оборудования</t>
  </si>
  <si>
    <t>Итого по подстатье (240 120)</t>
  </si>
  <si>
    <t>Итого по программе развития системы "Безопасный город"</t>
  </si>
  <si>
    <t>ИТОГО ПО ВСЕМ ПРОГРАММАМ</t>
  </si>
  <si>
    <t>Завершение строительства учебного блока для отделения хореографии в детской школе  искусств п. Первомайск</t>
  </si>
  <si>
    <t>Приложение № 9</t>
  </si>
  <si>
    <t>Приложение № 5</t>
  </si>
  <si>
    <t>Реконструкция ГУ "Республиканский кожно-венерологический диспансер" по  адресу г. Тирасполь, ул. Восстания, 57/1, в том числе проектные работы</t>
  </si>
  <si>
    <t>Приобретение нового специализированного автотранспортного средства (модель - машина аварийная АТ-70 М-041-ГАЗон Некст C41R13) МУП "Тираспольское троллейбусное управление имени И. А. Добросоцкого" в г. Тирасполе</t>
  </si>
  <si>
    <t>Приобретение 3 (трех) автобусов (не менее 8, 16, 24 мест)</t>
  </si>
  <si>
    <t xml:space="preserve">Приобретение  монтажного оборудования, оборудования для сохранения архивов, съемочного оборудования и оборудования АСБ (аппаратно-студийного блока) для ГУ "Приднестровская Государственная Телерадиокомпания" </t>
  </si>
  <si>
    <t>Капитальные вложения в строительство производственных объектов (240 220)</t>
  </si>
  <si>
    <t>Расширение маршрутной сети городского электротранспорта, проектирование и строительство троллейбусной линии по                                                                              ул. Юности к ТЦ "Галион" в г. Тирасполе МУП "Тираспольское троллейбусное управление" им. И. А. Добросоцкого</t>
  </si>
  <si>
    <t>Реконструкция   здания, лит. А, на территории ГУ "Григориопольская центральная районная больница" по ул. Урицкого, 73а,                                                                                                     г. Григориополь, в том числе капитальный ремонт внутрибольничных дорог, проектные работы</t>
  </si>
  <si>
    <t>Строительство хлораторной станции на территории ГУ "Республиканская туберкулёзная больница" по адресу г. Бендеры,                                                                                                       ул. Б.Восстания, 148, в том числе проектные работы</t>
  </si>
  <si>
    <t>Реконструкция ГУ "Тираспольский клинический центр амбулаторно-поликлинической помощи" по ул.Свердлова,50,                                                                      г. Тирасполь (обустройство шахты и монтаж лифта)</t>
  </si>
  <si>
    <r>
      <t xml:space="preserve">Реконструкция   здания,  лит. 3Б, на территории ГУ "Григориопольская центральная районная больница" под размещение педиатрического отделения на первом этаже по ул. Урицкого, 73а,  г. Григориополь, в том числе проектные работы </t>
    </r>
    <r>
      <rPr>
        <b/>
        <i/>
        <sz val="11"/>
        <rFont val="Times New Roman"/>
        <family val="1"/>
        <charset val="204"/>
      </rPr>
      <t>(кредиторская задолженность за 2018 год)</t>
    </r>
  </si>
  <si>
    <t>Реконструкция комплекса строений под размещение образовательного учреждения для девочек, расположенного по                                                                       ул. Калинина, 43, в г. Бендеры, в том числе проектные работы</t>
  </si>
  <si>
    <t>Завершение строительства ГУ "Республиканский спортивно-реабилитационный восстановительный центр инвалидов", расположенного по адресу: г. Тирасполь, ул. Ленина, 1/3, в том числе проектные работы</t>
  </si>
  <si>
    <t>Строительство лицея-интерната на базе МОУ "Тираспольская средняя общеобразовательная школа № 4",  в том числе проектные работы</t>
  </si>
  <si>
    <t>Создание  парка имени  Александра Невского на территории исторического военно-мемориального комплекса "Бендерская крепость" и реконструкция исторического военно-мемориального  комплекса "Бендерская крепость" ГУП "ИВМК "Бендерская крепость" МВД ПМР (новое строительство), в том числе проектные работы</t>
  </si>
  <si>
    <t>Теплоснабжение здания Дома культуры с. Подойма, Каменский район</t>
  </si>
  <si>
    <t>Строительство газовой котельной в военном городке № 17, г. Бендеры, в том числе проектные работы</t>
  </si>
  <si>
    <t xml:space="preserve">Строительство дороги от ул. К. Либкнехта до корпуса № 1 Администрации Президента, расположенного по адресу                                                                           г. Тирасполь, ул. К. Маркса, 187. Участок № 2. Территория Администрации Президента </t>
  </si>
  <si>
    <t>Реконструкция  котельной с заменой котлов по адресу г. Тирасполь, ул . Ленина,1/2</t>
  </si>
  <si>
    <t xml:space="preserve">Строительство навесов и смотровой ямы для служебного автотранспорта по адресу г. Тирасполь, пер. 8 Марта, д.3, подпорной стены между территориями государственной администрации г. Тирасполя и г. Днестровска и Следственным комитетом ПМР </t>
  </si>
  <si>
    <t>Реконструкция   автономной газовой котельной центрального органа уголовно-исполнительной системы, г.Тирасполь,                                                                                                    ул. Мира,50, корп. 3074</t>
  </si>
  <si>
    <t>Реконструкция   автономной газовой котельной войсковой части 2102 ВВ МЮ ПМР (3-я рота), Григориопольский район, с. Глиное,  ул. Микояна, 60, в том числе проектные работы</t>
  </si>
  <si>
    <t>Реконструкция наружных сетей электроснабжения 10 кВт и 04 кВт и перенос подстанции в военном городке № 11, г. Рыбница</t>
  </si>
  <si>
    <t>Строительство наружных теплосетей и монтаж внутридомовых инженерных сетей отопления в военном городке № 20,                                                                    г. Тирасполь</t>
  </si>
  <si>
    <t>Реконструкция канализационного и ливневого коллекторов, расположенных в г. Бендеры по ул. Лазо, ул.Ленина</t>
  </si>
  <si>
    <t xml:space="preserve">Строительство водопроводных сетей из п/э труб Д 110-50мм протяженностью    2 000  м с. Ержово, г. Рыбница                                                                                             ул. Школьная, Котовского, Ленина, Нагорная </t>
  </si>
  <si>
    <t>Газификация домов малоимущих членов ОО "Республиканский союз защитников ПМР", проживающих в сельской местности</t>
  </si>
  <si>
    <t>Приобретение материалов для строительства ПТОРа в военном городке № 17  г. Бендеры</t>
  </si>
  <si>
    <t>Приобретение материалов для строительства хранилища техники в военном городке № 17  г. Бендеры</t>
  </si>
  <si>
    <t xml:space="preserve">Приобретение  комплектующих для монтажного оборудования, оборудования для сохранения архивов, съемочного оборудования и оборудования АСБ (аппаратно-студийного блока) для ГУ "Приднестровская Государственная Телерадиокомпания" </t>
  </si>
  <si>
    <t>Капитальный ремонт филиала поликлиники № 6 ГУ "Тираспольский клинический центр амбулаторно-поликлинической помощи" по адресу г. Тирасполь, ул. Федько, 18,  в том числе проектные работы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</si>
</sst>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top" wrapText="1"/>
    </xf>
    <xf numFmtId="3" fontId="7" fillId="0" borderId="5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3" fontId="7" fillId="0" borderId="19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top" wrapText="1"/>
    </xf>
    <xf numFmtId="3" fontId="7" fillId="0" borderId="2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3" fontId="4" fillId="0" borderId="5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vertical="top" wrapText="1"/>
    </xf>
    <xf numFmtId="3" fontId="4" fillId="0" borderId="25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 wrapText="1"/>
    </xf>
    <xf numFmtId="4" fontId="2" fillId="0" borderId="6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7" fillId="0" borderId="26" xfId="0" applyNumberFormat="1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3" fontId="4" fillId="0" borderId="22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3" fontId="7" fillId="0" borderId="30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3" fontId="7" fillId="0" borderId="3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3" fontId="9" fillId="0" borderId="30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20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3" fontId="9" fillId="0" borderId="2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top" wrapText="1"/>
    </xf>
    <xf numFmtId="3" fontId="4" fillId="0" borderId="14" xfId="0" applyNumberFormat="1" applyFont="1" applyBorder="1" applyAlignment="1">
      <alignment horizontal="right" vertical="center"/>
    </xf>
    <xf numFmtId="0" fontId="20" fillId="0" borderId="0" xfId="0" applyFont="1"/>
    <xf numFmtId="0" fontId="12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3" fontId="1" fillId="0" borderId="20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35" xfId="0" applyFont="1" applyBorder="1" applyAlignment="1">
      <alignment vertical="center" wrapText="1"/>
    </xf>
    <xf numFmtId="3" fontId="7" fillId="0" borderId="12" xfId="0" applyNumberFormat="1" applyFont="1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3" fontId="5" fillId="0" borderId="0" xfId="0" applyNumberFormat="1" applyFont="1"/>
    <xf numFmtId="3" fontId="2" fillId="0" borderId="6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7" fillId="0" borderId="6" xfId="0" applyFont="1" applyBorder="1"/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7" fillId="0" borderId="37" xfId="0" applyFont="1" applyBorder="1" applyAlignment="1">
      <alignment horizontal="left" vertical="center"/>
    </xf>
    <xf numFmtId="3" fontId="7" fillId="0" borderId="5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37" xfId="0" applyFont="1" applyBorder="1" applyAlignment="1">
      <alignment horizontal="left" vertical="center"/>
    </xf>
    <xf numFmtId="0" fontId="10" fillId="0" borderId="31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right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8" xfId="0" applyFont="1" applyBorder="1" applyAlignment="1">
      <alignment horizontal="right" vertical="center"/>
    </xf>
    <xf numFmtId="0" fontId="2" fillId="0" borderId="13" xfId="0" applyFont="1" applyBorder="1"/>
    <xf numFmtId="3" fontId="4" fillId="0" borderId="5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7" fillId="0" borderId="35" xfId="0" applyFont="1" applyBorder="1"/>
    <xf numFmtId="3" fontId="7" fillId="0" borderId="12" xfId="0" applyNumberFormat="1" applyFont="1" applyBorder="1" applyAlignment="1">
      <alignment horizontal="right"/>
    </xf>
    <xf numFmtId="0" fontId="4" fillId="0" borderId="0" xfId="0" applyFont="1"/>
    <xf numFmtId="0" fontId="7" fillId="0" borderId="24" xfId="0" applyFont="1" applyBorder="1"/>
    <xf numFmtId="3" fontId="7" fillId="0" borderId="5" xfId="0" applyNumberFormat="1" applyFont="1" applyBorder="1" applyAlignment="1">
      <alignment horizontal="right"/>
    </xf>
    <xf numFmtId="0" fontId="2" fillId="0" borderId="39" xfId="0" applyFont="1" applyBorder="1" applyAlignment="1">
      <alignment wrapText="1"/>
    </xf>
    <xf numFmtId="0" fontId="4" fillId="0" borderId="40" xfId="0" applyFont="1" applyBorder="1" applyAlignment="1">
      <alignment horizontal="center" vertical="center"/>
    </xf>
    <xf numFmtId="0" fontId="5" fillId="0" borderId="41" xfId="0" applyFont="1" applyBorder="1"/>
    <xf numFmtId="3" fontId="5" fillId="0" borderId="38" xfId="0" applyNumberFormat="1" applyFont="1" applyBorder="1" applyAlignment="1">
      <alignment horizontal="right"/>
    </xf>
    <xf numFmtId="0" fontId="5" fillId="0" borderId="11" xfId="0" applyFont="1" applyBorder="1"/>
    <xf numFmtId="3" fontId="5" fillId="0" borderId="12" xfId="0" applyNumberFormat="1" applyFont="1" applyBorder="1" applyAlignment="1">
      <alignment horizontal="right"/>
    </xf>
    <xf numFmtId="0" fontId="4" fillId="0" borderId="42" xfId="0" applyFont="1" applyBorder="1" applyAlignment="1">
      <alignment horizontal="center" vertical="center"/>
    </xf>
    <xf numFmtId="0" fontId="22" fillId="0" borderId="18" xfId="0" applyFont="1" applyBorder="1"/>
    <xf numFmtId="3" fontId="6" fillId="0" borderId="43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top" wrapText="1"/>
    </xf>
    <xf numFmtId="3" fontId="7" fillId="0" borderId="12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center" wrapText="1"/>
    </xf>
    <xf numFmtId="3" fontId="7" fillId="0" borderId="46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top" wrapText="1"/>
    </xf>
    <xf numFmtId="3" fontId="17" fillId="0" borderId="12" xfId="0" applyNumberFormat="1" applyFont="1" applyBorder="1" applyAlignment="1">
      <alignment horizontal="right" vertical="center" wrapText="1"/>
    </xf>
    <xf numFmtId="0" fontId="7" fillId="0" borderId="37" xfId="0" applyFont="1" applyBorder="1"/>
    <xf numFmtId="4" fontId="2" fillId="0" borderId="13" xfId="0" applyNumberFormat="1" applyFont="1" applyBorder="1" applyAlignment="1">
      <alignment horizontal="left" vertical="center" wrapText="1"/>
    </xf>
    <xf numFmtId="4" fontId="2" fillId="0" borderId="24" xfId="0" applyNumberFormat="1" applyFont="1" applyBorder="1" applyAlignment="1">
      <alignment horizontal="left" vertical="center" wrapText="1"/>
    </xf>
    <xf numFmtId="4" fontId="2" fillId="0" borderId="18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3" fontId="4" fillId="0" borderId="47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4"/>
  <sheetViews>
    <sheetView tabSelected="1" zoomScale="90" workbookViewId="0">
      <pane ySplit="12" topLeftCell="A172" activePane="bottomLeft" state="frozen"/>
      <selection pane="bottomLeft" activeCell="B178" sqref="B178"/>
    </sheetView>
  </sheetViews>
  <sheetFormatPr defaultColWidth="8.85546875" defaultRowHeight="15.75"/>
  <cols>
    <col min="1" max="1" width="4" style="143" customWidth="1"/>
    <col min="2" max="2" width="107.140625" style="5" customWidth="1"/>
    <col min="3" max="3" width="16" style="144" customWidth="1"/>
    <col min="4" max="5" width="11.42578125" style="5" customWidth="1"/>
    <col min="6" max="16384" width="8.85546875" style="5"/>
  </cols>
  <sheetData>
    <row r="1" spans="1:3" s="1" customFormat="1" ht="15">
      <c r="A1" s="239" t="s">
        <v>210</v>
      </c>
      <c r="B1" s="239"/>
      <c r="C1" s="239"/>
    </row>
    <row r="2" spans="1:3" s="1" customFormat="1" ht="15">
      <c r="A2" s="239" t="s">
        <v>34</v>
      </c>
      <c r="B2" s="239"/>
      <c r="C2" s="239"/>
    </row>
    <row r="3" spans="1:3" s="1" customFormat="1">
      <c r="A3" s="2"/>
      <c r="B3" s="3"/>
      <c r="C3" s="4" t="s">
        <v>33</v>
      </c>
    </row>
    <row r="4" spans="1:3" s="1" customFormat="1">
      <c r="A4" s="2"/>
      <c r="B4" s="3"/>
      <c r="C4" s="4" t="s">
        <v>35</v>
      </c>
    </row>
    <row r="5" spans="1:3" s="1" customFormat="1">
      <c r="A5" s="2"/>
      <c r="B5" s="3"/>
    </row>
    <row r="6" spans="1:3" ht="15.75" customHeight="1">
      <c r="A6" s="239" t="s">
        <v>209</v>
      </c>
      <c r="B6" s="239"/>
      <c r="C6" s="239"/>
    </row>
    <row r="7" spans="1:3" ht="15.75" customHeight="1">
      <c r="A7" s="6"/>
      <c r="B7" s="6"/>
      <c r="C7" s="6" t="s">
        <v>34</v>
      </c>
    </row>
    <row r="8" spans="1:3" ht="15.75" customHeight="1">
      <c r="A8" s="6"/>
      <c r="B8" s="6"/>
      <c r="C8" s="6" t="s">
        <v>35</v>
      </c>
    </row>
    <row r="9" spans="1:3" ht="15.75" customHeight="1">
      <c r="A9" s="6"/>
      <c r="B9" s="6"/>
      <c r="C9" s="6"/>
    </row>
    <row r="10" spans="1:3" ht="15.75" customHeight="1">
      <c r="A10" s="240" t="s">
        <v>36</v>
      </c>
      <c r="B10" s="240"/>
      <c r="C10" s="240"/>
    </row>
    <row r="11" spans="1:3" ht="15.75" customHeight="1" thickBot="1">
      <c r="A11" s="7"/>
      <c r="B11" s="7"/>
      <c r="C11" s="7"/>
    </row>
    <row r="12" spans="1:3" ht="26.25" thickBot="1">
      <c r="A12" s="8" t="s">
        <v>37</v>
      </c>
      <c r="B12" s="9" t="s">
        <v>38</v>
      </c>
      <c r="C12" s="10" t="s">
        <v>39</v>
      </c>
    </row>
    <row r="13" spans="1:3" ht="17.25" customHeight="1" thickBot="1">
      <c r="A13" s="236" t="s">
        <v>40</v>
      </c>
      <c r="B13" s="237"/>
      <c r="C13" s="238"/>
    </row>
    <row r="14" spans="1:3" ht="15.75" customHeight="1">
      <c r="A14" s="209" t="s">
        <v>41</v>
      </c>
      <c r="B14" s="210"/>
      <c r="C14" s="211"/>
    </row>
    <row r="15" spans="1:3">
      <c r="A15" s="195" t="s">
        <v>42</v>
      </c>
      <c r="B15" s="196"/>
      <c r="C15" s="197"/>
    </row>
    <row r="16" spans="1:3" ht="33" customHeight="1">
      <c r="A16" s="11">
        <v>1</v>
      </c>
      <c r="B16" s="41" t="s">
        <v>212</v>
      </c>
      <c r="C16" s="12">
        <v>1510000</v>
      </c>
    </row>
    <row r="17" spans="1:3">
      <c r="A17" s="11"/>
      <c r="B17" s="13" t="s">
        <v>43</v>
      </c>
      <c r="C17" s="14">
        <f>C16</f>
        <v>1510000</v>
      </c>
    </row>
    <row r="18" spans="1:3">
      <c r="A18" s="195" t="s">
        <v>44</v>
      </c>
      <c r="B18" s="196"/>
      <c r="C18" s="197"/>
    </row>
    <row r="19" spans="1:3">
      <c r="A19" s="11">
        <v>1</v>
      </c>
      <c r="B19" s="15" t="s">
        <v>45</v>
      </c>
      <c r="C19" s="12">
        <f>3900000-1844670</f>
        <v>2055330</v>
      </c>
    </row>
    <row r="20" spans="1:3" ht="16.5" thickBot="1">
      <c r="A20" s="11"/>
      <c r="B20" s="13" t="s">
        <v>43</v>
      </c>
      <c r="C20" s="16">
        <f>C19</f>
        <v>2055330</v>
      </c>
    </row>
    <row r="21" spans="1:3" ht="16.5" thickBot="1">
      <c r="A21" s="17"/>
      <c r="B21" s="18" t="s">
        <v>46</v>
      </c>
      <c r="C21" s="19">
        <f>C17+C20</f>
        <v>3565330</v>
      </c>
    </row>
    <row r="22" spans="1:3" ht="31.5" customHeight="1">
      <c r="A22" s="209" t="s">
        <v>186</v>
      </c>
      <c r="B22" s="210"/>
      <c r="C22" s="211"/>
    </row>
    <row r="23" spans="1:3">
      <c r="A23" s="167" t="s">
        <v>47</v>
      </c>
      <c r="B23" s="168"/>
      <c r="C23" s="169"/>
    </row>
    <row r="24" spans="1:3">
      <c r="A24" s="20">
        <v>1</v>
      </c>
      <c r="B24" s="21" t="s">
        <v>48</v>
      </c>
      <c r="C24" s="14">
        <v>5000000</v>
      </c>
    </row>
    <row r="25" spans="1:3">
      <c r="A25" s="20"/>
      <c r="B25" s="13" t="s">
        <v>43</v>
      </c>
      <c r="C25" s="14">
        <f>C24</f>
        <v>5000000</v>
      </c>
    </row>
    <row r="26" spans="1:3">
      <c r="A26" s="22" t="s">
        <v>49</v>
      </c>
      <c r="B26" s="23"/>
      <c r="C26" s="24"/>
    </row>
    <row r="27" spans="1:3">
      <c r="A27" s="20">
        <v>1</v>
      </c>
      <c r="B27" s="21" t="s">
        <v>48</v>
      </c>
      <c r="C27" s="14">
        <v>3655000</v>
      </c>
    </row>
    <row r="28" spans="1:3">
      <c r="A28" s="20"/>
      <c r="B28" s="13" t="s">
        <v>43</v>
      </c>
      <c r="C28" s="14">
        <f>C27</f>
        <v>3655000</v>
      </c>
    </row>
    <row r="29" spans="1:3">
      <c r="A29" s="195" t="s">
        <v>50</v>
      </c>
      <c r="B29" s="196"/>
      <c r="C29" s="197"/>
    </row>
    <row r="30" spans="1:3">
      <c r="A30" s="20">
        <v>1</v>
      </c>
      <c r="B30" s="29" t="s">
        <v>213</v>
      </c>
      <c r="C30" s="12">
        <v>1300000</v>
      </c>
    </row>
    <row r="31" spans="1:3">
      <c r="A31" s="20"/>
      <c r="B31" s="25" t="s">
        <v>43</v>
      </c>
      <c r="C31" s="26">
        <f>C30</f>
        <v>1300000</v>
      </c>
    </row>
    <row r="32" spans="1:3">
      <c r="A32" s="195" t="s">
        <v>51</v>
      </c>
      <c r="B32" s="196"/>
      <c r="C32" s="197"/>
    </row>
    <row r="33" spans="1:3" ht="31.5" customHeight="1">
      <c r="A33" s="20">
        <v>1</v>
      </c>
      <c r="B33" s="29" t="s">
        <v>214</v>
      </c>
      <c r="C33" s="12">
        <v>1496774</v>
      </c>
    </row>
    <row r="34" spans="1:3" ht="16.5" thickBot="1">
      <c r="A34" s="20"/>
      <c r="B34" s="25" t="s">
        <v>43</v>
      </c>
      <c r="C34" s="26">
        <f>C33</f>
        <v>1496774</v>
      </c>
    </row>
    <row r="35" spans="1:3" ht="16.5" thickBot="1">
      <c r="A35" s="27"/>
      <c r="B35" s="18" t="s">
        <v>52</v>
      </c>
      <c r="C35" s="19">
        <f>C25+C28+C31+C34</f>
        <v>11451774</v>
      </c>
    </row>
    <row r="36" spans="1:3">
      <c r="A36" s="209" t="s">
        <v>53</v>
      </c>
      <c r="B36" s="210"/>
      <c r="C36" s="211"/>
    </row>
    <row r="37" spans="1:3">
      <c r="A37" s="167" t="s">
        <v>50</v>
      </c>
      <c r="B37" s="168"/>
      <c r="C37" s="169"/>
    </row>
    <row r="38" spans="1:3" ht="30">
      <c r="A38" s="20">
        <v>1</v>
      </c>
      <c r="B38" s="21" t="s">
        <v>54</v>
      </c>
      <c r="C38" s="39">
        <f>1800000+400000</f>
        <v>2200000</v>
      </c>
    </row>
    <row r="39" spans="1:3" ht="16.5" thickBot="1">
      <c r="A39" s="20"/>
      <c r="B39" s="13" t="s">
        <v>43</v>
      </c>
      <c r="C39" s="14">
        <f>C38</f>
        <v>2200000</v>
      </c>
    </row>
    <row r="40" spans="1:3" ht="16.5" thickBot="1">
      <c r="A40" s="28"/>
      <c r="B40" s="18" t="s">
        <v>55</v>
      </c>
      <c r="C40" s="19">
        <f>C39</f>
        <v>2200000</v>
      </c>
    </row>
    <row r="41" spans="1:3" ht="16.5" thickBot="1">
      <c r="A41" s="221" t="s">
        <v>215</v>
      </c>
      <c r="B41" s="222"/>
      <c r="C41" s="223"/>
    </row>
    <row r="42" spans="1:3">
      <c r="A42" s="241" t="s">
        <v>42</v>
      </c>
      <c r="B42" s="242"/>
      <c r="C42" s="243"/>
    </row>
    <row r="43" spans="1:3" ht="45.75" thickBot="1">
      <c r="A43" s="11">
        <v>1</v>
      </c>
      <c r="B43" s="29" t="s">
        <v>216</v>
      </c>
      <c r="C43" s="12">
        <v>3325995</v>
      </c>
    </row>
    <row r="44" spans="1:3" ht="16.5" thickBot="1">
      <c r="A44" s="30"/>
      <c r="B44" s="18" t="s">
        <v>43</v>
      </c>
      <c r="C44" s="31">
        <f>C43</f>
        <v>3325995</v>
      </c>
    </row>
    <row r="45" spans="1:3">
      <c r="A45" s="241" t="s">
        <v>44</v>
      </c>
      <c r="B45" s="242"/>
      <c r="C45" s="243"/>
    </row>
    <row r="46" spans="1:3" ht="30">
      <c r="A46" s="11">
        <v>1</v>
      </c>
      <c r="B46" s="21" t="s">
        <v>56</v>
      </c>
      <c r="C46" s="12">
        <f>3615400+1844670</f>
        <v>5460070</v>
      </c>
    </row>
    <row r="47" spans="1:3" ht="16.5" thickBot="1">
      <c r="A47" s="32"/>
      <c r="B47" s="33" t="s">
        <v>43</v>
      </c>
      <c r="C47" s="34">
        <f>C46</f>
        <v>5460070</v>
      </c>
    </row>
    <row r="48" spans="1:3" ht="16.5" thickBot="1">
      <c r="A48" s="35"/>
      <c r="B48" s="36" t="s">
        <v>57</v>
      </c>
      <c r="C48" s="37">
        <f>C44+C47</f>
        <v>8786065</v>
      </c>
    </row>
    <row r="49" spans="1:4">
      <c r="A49" s="209" t="s">
        <v>58</v>
      </c>
      <c r="B49" s="210"/>
      <c r="C49" s="211"/>
    </row>
    <row r="50" spans="1:4">
      <c r="A50" s="167" t="s">
        <v>59</v>
      </c>
      <c r="B50" s="168"/>
      <c r="C50" s="169"/>
    </row>
    <row r="51" spans="1:4" ht="45">
      <c r="A51" s="11">
        <v>1</v>
      </c>
      <c r="B51" s="29" t="s">
        <v>60</v>
      </c>
      <c r="C51" s="12">
        <f>13007588-368831</f>
        <v>12638757</v>
      </c>
    </row>
    <row r="52" spans="1:4" ht="33.75" customHeight="1">
      <c r="A52" s="11">
        <v>2</v>
      </c>
      <c r="B52" s="29" t="s">
        <v>61</v>
      </c>
      <c r="C52" s="12">
        <v>2571181</v>
      </c>
    </row>
    <row r="53" spans="1:4" ht="30">
      <c r="A53" s="11">
        <v>3</v>
      </c>
      <c r="B53" s="29" t="s">
        <v>62</v>
      </c>
      <c r="C53" s="12">
        <v>4120300</v>
      </c>
    </row>
    <row r="54" spans="1:4" ht="38.25" customHeight="1">
      <c r="A54" s="11">
        <v>4</v>
      </c>
      <c r="B54" s="29" t="s">
        <v>217</v>
      </c>
      <c r="C54" s="12">
        <v>4469372</v>
      </c>
      <c r="D54" s="38"/>
    </row>
    <row r="55" spans="1:4" ht="30">
      <c r="A55" s="20">
        <v>5</v>
      </c>
      <c r="B55" s="21" t="s">
        <v>211</v>
      </c>
      <c r="C55" s="39">
        <v>1236666</v>
      </c>
    </row>
    <row r="56" spans="1:4" ht="45">
      <c r="A56" s="40">
        <v>6</v>
      </c>
      <c r="B56" s="41" t="s">
        <v>218</v>
      </c>
      <c r="C56" s="42">
        <v>195000</v>
      </c>
    </row>
    <row r="57" spans="1:4" ht="30">
      <c r="A57" s="20">
        <v>7</v>
      </c>
      <c r="B57" s="29" t="s">
        <v>219</v>
      </c>
      <c r="C57" s="12">
        <v>801430</v>
      </c>
    </row>
    <row r="58" spans="1:4" ht="30">
      <c r="A58" s="20">
        <v>8</v>
      </c>
      <c r="B58" s="15" t="s">
        <v>32</v>
      </c>
      <c r="C58" s="39">
        <v>1254664</v>
      </c>
    </row>
    <row r="59" spans="1:4" ht="30">
      <c r="A59" s="40">
        <v>9</v>
      </c>
      <c r="B59" s="43" t="s">
        <v>63</v>
      </c>
      <c r="C59" s="44">
        <v>308531</v>
      </c>
    </row>
    <row r="60" spans="1:4" ht="17.25" customHeight="1">
      <c r="A60" s="11">
        <v>10</v>
      </c>
      <c r="B60" s="29" t="s">
        <v>64</v>
      </c>
      <c r="C60" s="12">
        <v>250000</v>
      </c>
    </row>
    <row r="61" spans="1:4" ht="20.25" customHeight="1">
      <c r="A61" s="11">
        <v>11</v>
      </c>
      <c r="B61" s="29" t="s">
        <v>65</v>
      </c>
      <c r="C61" s="12">
        <v>250000</v>
      </c>
    </row>
    <row r="62" spans="1:4" ht="22.5" customHeight="1">
      <c r="A62" s="11">
        <v>12</v>
      </c>
      <c r="B62" s="29" t="s">
        <v>66</v>
      </c>
      <c r="C62" s="12">
        <v>250000</v>
      </c>
    </row>
    <row r="63" spans="1:4" ht="21.75" customHeight="1">
      <c r="A63" s="11">
        <v>13</v>
      </c>
      <c r="B63" s="29" t="s">
        <v>67</v>
      </c>
      <c r="C63" s="12">
        <v>250000</v>
      </c>
    </row>
    <row r="64" spans="1:4" ht="17.25" customHeight="1">
      <c r="A64" s="11">
        <v>14</v>
      </c>
      <c r="B64" s="29" t="s">
        <v>68</v>
      </c>
      <c r="C64" s="12">
        <v>250000</v>
      </c>
    </row>
    <row r="65" spans="1:3" ht="45.75" thickBot="1">
      <c r="A65" s="45">
        <v>15</v>
      </c>
      <c r="B65" s="46" t="s">
        <v>220</v>
      </c>
      <c r="C65" s="12">
        <v>108751</v>
      </c>
    </row>
    <row r="66" spans="1:3">
      <c r="A66" s="47"/>
      <c r="B66" s="48" t="s">
        <v>43</v>
      </c>
      <c r="C66" s="49">
        <f>SUM(C51:C65)</f>
        <v>28954652</v>
      </c>
    </row>
    <row r="67" spans="1:3">
      <c r="A67" s="167" t="s">
        <v>69</v>
      </c>
      <c r="B67" s="168"/>
      <c r="C67" s="169"/>
    </row>
    <row r="68" spans="1:3" ht="30">
      <c r="A68" s="50">
        <v>1</v>
      </c>
      <c r="B68" s="29" t="s">
        <v>221</v>
      </c>
      <c r="C68" s="12">
        <f>2500000</f>
        <v>2500000</v>
      </c>
    </row>
    <row r="69" spans="1:3">
      <c r="A69" s="20"/>
      <c r="B69" s="51" t="s">
        <v>43</v>
      </c>
      <c r="C69" s="14">
        <f>C68</f>
        <v>2500000</v>
      </c>
    </row>
    <row r="70" spans="1:3">
      <c r="A70" s="167" t="s">
        <v>50</v>
      </c>
      <c r="B70" s="168"/>
      <c r="C70" s="169"/>
    </row>
    <row r="71" spans="1:3" ht="30">
      <c r="A71" s="11">
        <v>1</v>
      </c>
      <c r="B71" s="52" t="s">
        <v>222</v>
      </c>
      <c r="C71" s="12">
        <f>2077897+1621602</f>
        <v>3699499</v>
      </c>
    </row>
    <row r="72" spans="1:3">
      <c r="A72" s="20"/>
      <c r="B72" s="13" t="s">
        <v>43</v>
      </c>
      <c r="C72" s="14">
        <f>C71</f>
        <v>3699499</v>
      </c>
    </row>
    <row r="73" spans="1:3">
      <c r="A73" s="195" t="s">
        <v>42</v>
      </c>
      <c r="B73" s="196"/>
      <c r="C73" s="197"/>
    </row>
    <row r="74" spans="1:3" ht="30">
      <c r="A74" s="11">
        <v>1</v>
      </c>
      <c r="B74" s="29" t="s">
        <v>70</v>
      </c>
      <c r="C74" s="12">
        <v>5050000</v>
      </c>
    </row>
    <row r="75" spans="1:3">
      <c r="A75" s="11">
        <v>2</v>
      </c>
      <c r="B75" s="29" t="s">
        <v>71</v>
      </c>
      <c r="C75" s="39">
        <v>600000</v>
      </c>
    </row>
    <row r="76" spans="1:3" ht="30">
      <c r="A76" s="11">
        <v>3</v>
      </c>
      <c r="B76" s="29" t="s">
        <v>72</v>
      </c>
      <c r="C76" s="39">
        <f>6689512+6600000</f>
        <v>13289512</v>
      </c>
    </row>
    <row r="77" spans="1:3">
      <c r="A77" s="11">
        <v>4</v>
      </c>
      <c r="B77" s="29" t="s">
        <v>73</v>
      </c>
      <c r="C77" s="39">
        <f>500000+2000000</f>
        <v>2500000</v>
      </c>
    </row>
    <row r="78" spans="1:3">
      <c r="A78" s="11">
        <v>5</v>
      </c>
      <c r="B78" s="52" t="s">
        <v>74</v>
      </c>
      <c r="C78" s="39">
        <v>951203</v>
      </c>
    </row>
    <row r="79" spans="1:3" ht="30">
      <c r="A79" s="11">
        <v>6</v>
      </c>
      <c r="B79" s="52" t="s">
        <v>223</v>
      </c>
      <c r="C79" s="39">
        <v>1000000</v>
      </c>
    </row>
    <row r="80" spans="1:3" ht="18" customHeight="1">
      <c r="A80" s="11">
        <v>7</v>
      </c>
      <c r="B80" s="156" t="s">
        <v>75</v>
      </c>
      <c r="C80" s="82">
        <v>4600000</v>
      </c>
    </row>
    <row r="81" spans="1:3">
      <c r="A81" s="54"/>
      <c r="B81" s="13" t="s">
        <v>43</v>
      </c>
      <c r="C81" s="14">
        <f>C74+C75+C76+C78+C77+C79+C80</f>
        <v>27990715</v>
      </c>
    </row>
    <row r="82" spans="1:3">
      <c r="A82" s="195" t="s">
        <v>76</v>
      </c>
      <c r="B82" s="196"/>
      <c r="C82" s="197"/>
    </row>
    <row r="83" spans="1:3" ht="49.5" customHeight="1">
      <c r="A83" s="11">
        <v>1</v>
      </c>
      <c r="B83" s="52" t="s">
        <v>224</v>
      </c>
      <c r="C83" s="12">
        <v>1000000</v>
      </c>
    </row>
    <row r="84" spans="1:3">
      <c r="A84" s="11">
        <v>2</v>
      </c>
      <c r="B84" s="52" t="s">
        <v>74</v>
      </c>
      <c r="C84" s="12">
        <v>345892</v>
      </c>
    </row>
    <row r="85" spans="1:3">
      <c r="A85" s="11">
        <v>3</v>
      </c>
      <c r="B85" s="52" t="s">
        <v>77</v>
      </c>
      <c r="C85" s="12">
        <f>1070285+490225+1200000</f>
        <v>2760510</v>
      </c>
    </row>
    <row r="86" spans="1:3" ht="45">
      <c r="A86" s="11">
        <v>4</v>
      </c>
      <c r="B86" s="29" t="s">
        <v>78</v>
      </c>
      <c r="C86" s="12">
        <v>717874</v>
      </c>
    </row>
    <row r="87" spans="1:3">
      <c r="A87" s="54"/>
      <c r="B87" s="13" t="s">
        <v>43</v>
      </c>
      <c r="C87" s="14">
        <f>C83+C84+C85+C86</f>
        <v>4824276</v>
      </c>
    </row>
    <row r="88" spans="1:3">
      <c r="A88" s="195" t="s">
        <v>79</v>
      </c>
      <c r="B88" s="196"/>
      <c r="C88" s="197"/>
    </row>
    <row r="89" spans="1:3">
      <c r="A89" s="11">
        <v>1</v>
      </c>
      <c r="B89" s="157" t="s">
        <v>208</v>
      </c>
      <c r="C89" s="12">
        <v>2500000</v>
      </c>
    </row>
    <row r="90" spans="1:3">
      <c r="A90" s="11">
        <v>2</v>
      </c>
      <c r="B90" s="52" t="s">
        <v>80</v>
      </c>
      <c r="C90" s="12">
        <v>2089352</v>
      </c>
    </row>
    <row r="91" spans="1:3">
      <c r="A91" s="11">
        <v>3</v>
      </c>
      <c r="B91" s="52" t="s">
        <v>81</v>
      </c>
      <c r="C91" s="12">
        <v>1008810</v>
      </c>
    </row>
    <row r="92" spans="1:3">
      <c r="A92" s="11"/>
      <c r="B92" s="13" t="s">
        <v>43</v>
      </c>
      <c r="C92" s="16">
        <f>C89+C90+C91</f>
        <v>5598162</v>
      </c>
    </row>
    <row r="93" spans="1:3">
      <c r="A93" s="195" t="s">
        <v>82</v>
      </c>
      <c r="B93" s="196"/>
      <c r="C93" s="197"/>
    </row>
    <row r="94" spans="1:3" ht="30">
      <c r="A94" s="11">
        <v>1</v>
      </c>
      <c r="B94" s="29" t="s">
        <v>83</v>
      </c>
      <c r="C94" s="39">
        <f>3235000+750000+2070000</f>
        <v>6055000</v>
      </c>
    </row>
    <row r="95" spans="1:3">
      <c r="A95" s="11">
        <v>2</v>
      </c>
      <c r="B95" s="52" t="s">
        <v>84</v>
      </c>
      <c r="C95" s="12">
        <v>750000</v>
      </c>
    </row>
    <row r="96" spans="1:3" ht="30">
      <c r="A96" s="11">
        <v>3</v>
      </c>
      <c r="B96" s="52" t="s">
        <v>85</v>
      </c>
      <c r="C96" s="12">
        <v>1785000</v>
      </c>
    </row>
    <row r="97" spans="1:3">
      <c r="A97" s="11"/>
      <c r="B97" s="13" t="s">
        <v>43</v>
      </c>
      <c r="C97" s="16">
        <f>C94+C95+C96</f>
        <v>8590000</v>
      </c>
    </row>
    <row r="98" spans="1:3">
      <c r="A98" s="195" t="s">
        <v>86</v>
      </c>
      <c r="B98" s="196"/>
      <c r="C98" s="197"/>
    </row>
    <row r="99" spans="1:3">
      <c r="A99" s="11">
        <v>1</v>
      </c>
      <c r="B99" s="52" t="s">
        <v>87</v>
      </c>
      <c r="C99" s="12">
        <v>864730</v>
      </c>
    </row>
    <row r="100" spans="1:3" ht="16.5" thickBot="1">
      <c r="A100" s="32">
        <v>2</v>
      </c>
      <c r="B100" s="158" t="s">
        <v>88</v>
      </c>
      <c r="C100" s="55">
        <v>850000</v>
      </c>
    </row>
    <row r="101" spans="1:3" ht="16.5" thickBot="1">
      <c r="A101" s="30"/>
      <c r="B101" s="18" t="s">
        <v>43</v>
      </c>
      <c r="C101" s="56">
        <f>C99+C100</f>
        <v>1714730</v>
      </c>
    </row>
    <row r="102" spans="1:3" ht="16.5" thickBot="1">
      <c r="A102" s="149"/>
      <c r="B102" s="150"/>
      <c r="C102" s="151"/>
    </row>
    <row r="103" spans="1:3">
      <c r="A103" s="227" t="s">
        <v>89</v>
      </c>
      <c r="B103" s="228"/>
      <c r="C103" s="229"/>
    </row>
    <row r="104" spans="1:3">
      <c r="A104" s="11">
        <v>1</v>
      </c>
      <c r="B104" s="52" t="s">
        <v>90</v>
      </c>
      <c r="C104" s="12">
        <v>1283568</v>
      </c>
    </row>
    <row r="105" spans="1:3">
      <c r="A105" s="11">
        <v>2</v>
      </c>
      <c r="B105" s="52" t="s">
        <v>225</v>
      </c>
      <c r="C105" s="12">
        <v>450000</v>
      </c>
    </row>
    <row r="106" spans="1:3">
      <c r="A106" s="20"/>
      <c r="B106" s="13" t="s">
        <v>43</v>
      </c>
      <c r="C106" s="14">
        <f>C104+C105</f>
        <v>1733568</v>
      </c>
    </row>
    <row r="107" spans="1:3">
      <c r="A107" s="128"/>
      <c r="B107" s="146"/>
      <c r="C107" s="101"/>
    </row>
    <row r="108" spans="1:3">
      <c r="A108" s="167" t="s">
        <v>91</v>
      </c>
      <c r="B108" s="168"/>
      <c r="C108" s="169"/>
    </row>
    <row r="109" spans="1:3">
      <c r="A109" s="11">
        <v>1</v>
      </c>
      <c r="B109" s="52" t="s">
        <v>90</v>
      </c>
      <c r="C109" s="12">
        <v>299419</v>
      </c>
    </row>
    <row r="110" spans="1:3">
      <c r="A110" s="57"/>
      <c r="B110" s="25" t="s">
        <v>43</v>
      </c>
      <c r="C110" s="14">
        <f>C109</f>
        <v>299419</v>
      </c>
    </row>
    <row r="111" spans="1:3">
      <c r="A111" s="195" t="s">
        <v>92</v>
      </c>
      <c r="B111" s="196"/>
      <c r="C111" s="197"/>
    </row>
    <row r="112" spans="1:3">
      <c r="A112" s="20">
        <v>1</v>
      </c>
      <c r="B112" s="29" t="s">
        <v>93</v>
      </c>
      <c r="C112" s="39">
        <v>100000</v>
      </c>
    </row>
    <row r="113" spans="1:3">
      <c r="A113" s="20"/>
      <c r="B113" s="13" t="s">
        <v>43</v>
      </c>
      <c r="C113" s="14">
        <v>100000</v>
      </c>
    </row>
    <row r="114" spans="1:3">
      <c r="A114" s="128"/>
      <c r="B114" s="146"/>
      <c r="C114" s="101"/>
    </row>
    <row r="115" spans="1:3">
      <c r="A115" s="195" t="s">
        <v>94</v>
      </c>
      <c r="B115" s="196"/>
      <c r="C115" s="197"/>
    </row>
    <row r="116" spans="1:3" ht="30">
      <c r="A116" s="58">
        <v>1</v>
      </c>
      <c r="B116" s="29" t="s">
        <v>95</v>
      </c>
      <c r="C116" s="39">
        <v>79777</v>
      </c>
    </row>
    <row r="117" spans="1:3">
      <c r="A117" s="50">
        <v>2</v>
      </c>
      <c r="B117" s="29" t="s">
        <v>96</v>
      </c>
      <c r="C117" s="12">
        <v>275273</v>
      </c>
    </row>
    <row r="118" spans="1:3" ht="16.5" thickBot="1">
      <c r="A118" s="57"/>
      <c r="B118" s="25" t="s">
        <v>43</v>
      </c>
      <c r="C118" s="92">
        <f>C116+C117</f>
        <v>355050</v>
      </c>
    </row>
    <row r="119" spans="1:3" ht="16.5" thickBot="1">
      <c r="A119" s="28"/>
      <c r="B119" s="18" t="s">
        <v>97</v>
      </c>
      <c r="C119" s="19">
        <f>C118+C113+C110+C106+C101+C97+C92+C87+C81+C72+C69+C66</f>
        <v>86360071</v>
      </c>
    </row>
    <row r="120" spans="1:3">
      <c r="A120" s="209" t="s">
        <v>98</v>
      </c>
      <c r="B120" s="210"/>
      <c r="C120" s="211"/>
    </row>
    <row r="121" spans="1:3">
      <c r="A121" s="167" t="s">
        <v>47</v>
      </c>
      <c r="B121" s="168"/>
      <c r="C121" s="169"/>
    </row>
    <row r="122" spans="1:3" ht="30">
      <c r="A122" s="11">
        <v>1</v>
      </c>
      <c r="B122" s="29" t="s">
        <v>99</v>
      </c>
      <c r="C122" s="39">
        <v>2862784</v>
      </c>
    </row>
    <row r="123" spans="1:3">
      <c r="A123" s="11">
        <v>2</v>
      </c>
      <c r="B123" s="29" t="s">
        <v>226</v>
      </c>
      <c r="C123" s="12">
        <v>1512874</v>
      </c>
    </row>
    <row r="124" spans="1:3" ht="30">
      <c r="A124" s="11">
        <v>3</v>
      </c>
      <c r="B124" s="29" t="s">
        <v>100</v>
      </c>
      <c r="C124" s="12">
        <v>2075713</v>
      </c>
    </row>
    <row r="125" spans="1:3">
      <c r="A125" s="54"/>
      <c r="B125" s="13" t="s">
        <v>43</v>
      </c>
      <c r="C125" s="16">
        <f>C124+C123+C122</f>
        <v>6451371</v>
      </c>
    </row>
    <row r="126" spans="1:3">
      <c r="A126" s="195" t="s">
        <v>101</v>
      </c>
      <c r="B126" s="196"/>
      <c r="C126" s="197"/>
    </row>
    <row r="127" spans="1:3" ht="45">
      <c r="A127" s="59">
        <v>1</v>
      </c>
      <c r="B127" s="60" t="s">
        <v>227</v>
      </c>
      <c r="C127" s="61">
        <v>113376</v>
      </c>
    </row>
    <row r="128" spans="1:3">
      <c r="A128" s="54"/>
      <c r="B128" s="13" t="s">
        <v>43</v>
      </c>
      <c r="C128" s="16">
        <f>C127</f>
        <v>113376</v>
      </c>
    </row>
    <row r="129" spans="1:3">
      <c r="A129" s="195" t="s">
        <v>102</v>
      </c>
      <c r="B129" s="196"/>
      <c r="C129" s="197"/>
    </row>
    <row r="130" spans="1:3" ht="60">
      <c r="A130" s="20">
        <v>1</v>
      </c>
      <c r="B130" s="29" t="s">
        <v>103</v>
      </c>
      <c r="C130" s="39">
        <v>2500000</v>
      </c>
    </row>
    <row r="131" spans="1:3">
      <c r="A131" s="54"/>
      <c r="B131" s="13" t="s">
        <v>43</v>
      </c>
      <c r="C131" s="16">
        <f>C130</f>
        <v>2500000</v>
      </c>
    </row>
    <row r="132" spans="1:3">
      <c r="A132" s="233" t="s">
        <v>104</v>
      </c>
      <c r="B132" s="234"/>
      <c r="C132" s="235"/>
    </row>
    <row r="133" spans="1:3">
      <c r="A133" s="121">
        <v>1</v>
      </c>
      <c r="B133" s="29" t="s">
        <v>228</v>
      </c>
      <c r="C133" s="39">
        <v>568661</v>
      </c>
    </row>
    <row r="134" spans="1:3">
      <c r="A134" s="20"/>
      <c r="B134" s="13" t="s">
        <v>43</v>
      </c>
      <c r="C134" s="14">
        <f>SUM(C133)</f>
        <v>568661</v>
      </c>
    </row>
    <row r="135" spans="1:3">
      <c r="A135" s="230" t="s">
        <v>105</v>
      </c>
      <c r="B135" s="231"/>
      <c r="C135" s="232"/>
    </row>
    <row r="136" spans="1:3" ht="45">
      <c r="A136" s="54">
        <v>1</v>
      </c>
      <c r="B136" s="29" t="s">
        <v>229</v>
      </c>
      <c r="C136" s="39">
        <v>170414</v>
      </c>
    </row>
    <row r="137" spans="1:3">
      <c r="A137" s="63"/>
      <c r="B137" s="62" t="s">
        <v>43</v>
      </c>
      <c r="C137" s="64">
        <f>SUM(C136:C136)</f>
        <v>170414</v>
      </c>
    </row>
    <row r="138" spans="1:3" ht="16.5" thickBot="1">
      <c r="A138" s="65"/>
      <c r="B138" s="66" t="s">
        <v>106</v>
      </c>
      <c r="C138" s="67">
        <f>C125+C128+C131+C134+C137</f>
        <v>9803822</v>
      </c>
    </row>
    <row r="139" spans="1:3" ht="16.5" thickBot="1">
      <c r="A139" s="35"/>
      <c r="B139" s="145"/>
      <c r="C139" s="37"/>
    </row>
    <row r="140" spans="1:3">
      <c r="A140" s="209" t="s">
        <v>107</v>
      </c>
      <c r="B140" s="210"/>
      <c r="C140" s="211"/>
    </row>
    <row r="141" spans="1:3">
      <c r="A141" s="195" t="s">
        <v>102</v>
      </c>
      <c r="B141" s="196"/>
      <c r="C141" s="197"/>
    </row>
    <row r="142" spans="1:3" ht="30">
      <c r="A142" s="20">
        <v>1</v>
      </c>
      <c r="B142" s="29" t="s">
        <v>230</v>
      </c>
      <c r="C142" s="12">
        <v>95139</v>
      </c>
    </row>
    <row r="143" spans="1:3" ht="30">
      <c r="A143" s="20">
        <v>2</v>
      </c>
      <c r="B143" s="29" t="s">
        <v>108</v>
      </c>
      <c r="C143" s="12">
        <v>1590756</v>
      </c>
    </row>
    <row r="144" spans="1:3" ht="30">
      <c r="A144" s="20">
        <v>3</v>
      </c>
      <c r="B144" s="29" t="s">
        <v>109</v>
      </c>
      <c r="C144" s="39">
        <v>613285</v>
      </c>
    </row>
    <row r="145" spans="1:3" ht="30">
      <c r="A145" s="20">
        <v>4</v>
      </c>
      <c r="B145" s="29" t="s">
        <v>110</v>
      </c>
      <c r="C145" s="39">
        <v>2029644</v>
      </c>
    </row>
    <row r="146" spans="1:3" ht="30">
      <c r="A146" s="20">
        <v>5</v>
      </c>
      <c r="B146" s="29" t="s">
        <v>231</v>
      </c>
      <c r="C146" s="39">
        <v>71176</v>
      </c>
    </row>
    <row r="147" spans="1:3" ht="16.5" thickBot="1">
      <c r="A147" s="68"/>
      <c r="B147" s="66" t="s">
        <v>43</v>
      </c>
      <c r="C147" s="69">
        <f>SUM(C142:C146)</f>
        <v>4400000</v>
      </c>
    </row>
    <row r="148" spans="1:3">
      <c r="A148" s="227" t="s">
        <v>47</v>
      </c>
      <c r="B148" s="228"/>
      <c r="C148" s="229"/>
    </row>
    <row r="149" spans="1:3" ht="30">
      <c r="A149" s="11">
        <v>1</v>
      </c>
      <c r="B149" s="29" t="s">
        <v>232</v>
      </c>
      <c r="C149" s="39">
        <v>524514</v>
      </c>
    </row>
    <row r="150" spans="1:3" ht="30.75" thickBot="1">
      <c r="A150" s="11">
        <v>2</v>
      </c>
      <c r="B150" s="29" t="s">
        <v>233</v>
      </c>
      <c r="C150" s="12">
        <v>155512</v>
      </c>
    </row>
    <row r="151" spans="1:3" ht="16.5" thickBot="1">
      <c r="A151" s="30"/>
      <c r="B151" s="18" t="s">
        <v>43</v>
      </c>
      <c r="C151" s="31">
        <f>C149+C150</f>
        <v>680026</v>
      </c>
    </row>
    <row r="152" spans="1:3" ht="16.5" thickBot="1">
      <c r="A152" s="224" t="s">
        <v>111</v>
      </c>
      <c r="B152" s="225"/>
      <c r="C152" s="226"/>
    </row>
    <row r="153" spans="1:3" ht="32.25" customHeight="1">
      <c r="A153" s="70">
        <v>1</v>
      </c>
      <c r="B153" s="29" t="s">
        <v>112</v>
      </c>
      <c r="C153" s="12">
        <v>160000</v>
      </c>
    </row>
    <row r="154" spans="1:3" ht="36.75" customHeight="1">
      <c r="A154" s="54">
        <v>2</v>
      </c>
      <c r="B154" s="29" t="s">
        <v>113</v>
      </c>
      <c r="C154" s="12">
        <v>650000</v>
      </c>
    </row>
    <row r="155" spans="1:3" ht="33.75" customHeight="1">
      <c r="A155" s="54">
        <v>3</v>
      </c>
      <c r="B155" s="29" t="s">
        <v>114</v>
      </c>
      <c r="C155" s="12">
        <v>550000</v>
      </c>
    </row>
    <row r="156" spans="1:3" ht="23.25" customHeight="1">
      <c r="A156" s="54">
        <v>4</v>
      </c>
      <c r="B156" s="29" t="s">
        <v>115</v>
      </c>
      <c r="C156" s="12">
        <v>120000</v>
      </c>
    </row>
    <row r="157" spans="1:3" ht="21" customHeight="1">
      <c r="A157" s="71">
        <v>5</v>
      </c>
      <c r="B157" s="41" t="s">
        <v>234</v>
      </c>
      <c r="C157" s="42">
        <v>5000000</v>
      </c>
    </row>
    <row r="158" spans="1:3" ht="33" customHeight="1">
      <c r="A158" s="58">
        <v>6</v>
      </c>
      <c r="B158" s="29" t="s">
        <v>116</v>
      </c>
      <c r="C158" s="39">
        <v>1709277</v>
      </c>
    </row>
    <row r="159" spans="1:3" ht="36.75" customHeight="1">
      <c r="A159" s="58">
        <v>7</v>
      </c>
      <c r="B159" s="29" t="s">
        <v>235</v>
      </c>
      <c r="C159" s="12">
        <v>300000</v>
      </c>
    </row>
    <row r="160" spans="1:3" ht="30">
      <c r="A160" s="58">
        <v>8</v>
      </c>
      <c r="B160" s="159" t="s">
        <v>236</v>
      </c>
      <c r="C160" s="12">
        <v>1312670</v>
      </c>
    </row>
    <row r="161" spans="1:3">
      <c r="A161" s="54"/>
      <c r="B161" s="13" t="s">
        <v>43</v>
      </c>
      <c r="C161" s="16">
        <f>SUM(C153:C160)</f>
        <v>9801947</v>
      </c>
    </row>
    <row r="162" spans="1:3" ht="16.5" thickBot="1">
      <c r="A162" s="65"/>
      <c r="B162" s="66" t="s">
        <v>117</v>
      </c>
      <c r="C162" s="67">
        <f>C147+C151+C161</f>
        <v>14881973</v>
      </c>
    </row>
    <row r="163" spans="1:3" ht="16.5" thickBot="1">
      <c r="A163" s="221" t="s">
        <v>118</v>
      </c>
      <c r="B163" s="222"/>
      <c r="C163" s="223"/>
    </row>
    <row r="164" spans="1:3" ht="16.5" thickBot="1">
      <c r="A164" s="224" t="s">
        <v>119</v>
      </c>
      <c r="B164" s="225"/>
      <c r="C164" s="226"/>
    </row>
    <row r="165" spans="1:3" ht="21.75" customHeight="1">
      <c r="A165" s="11">
        <v>1</v>
      </c>
      <c r="B165" s="29" t="s">
        <v>238</v>
      </c>
      <c r="C165" s="12">
        <v>240603</v>
      </c>
    </row>
    <row r="166" spans="1:3">
      <c r="A166" s="72">
        <v>2</v>
      </c>
      <c r="B166" s="29" t="s">
        <v>237</v>
      </c>
      <c r="C166" s="91">
        <v>317000</v>
      </c>
    </row>
    <row r="167" spans="1:3">
      <c r="A167" s="11"/>
      <c r="B167" s="13" t="s">
        <v>43</v>
      </c>
      <c r="C167" s="16">
        <f>C166+C165</f>
        <v>557603</v>
      </c>
    </row>
    <row r="168" spans="1:3">
      <c r="A168" s="195" t="s">
        <v>51</v>
      </c>
      <c r="B168" s="196"/>
      <c r="C168" s="197"/>
    </row>
    <row r="169" spans="1:3" ht="45">
      <c r="A169" s="20">
        <v>1</v>
      </c>
      <c r="B169" s="29" t="s">
        <v>239</v>
      </c>
      <c r="C169" s="12">
        <v>2352</v>
      </c>
    </row>
    <row r="170" spans="1:3">
      <c r="A170" s="20"/>
      <c r="B170" s="25" t="s">
        <v>43</v>
      </c>
      <c r="C170" s="26">
        <f>C169</f>
        <v>2352</v>
      </c>
    </row>
    <row r="171" spans="1:3">
      <c r="A171" s="11"/>
      <c r="B171" s="13" t="s">
        <v>120</v>
      </c>
      <c r="C171" s="16">
        <f>C167+C170</f>
        <v>559955</v>
      </c>
    </row>
    <row r="172" spans="1:3" s="76" customFormat="1" ht="18" thickBot="1">
      <c r="A172" s="73"/>
      <c r="B172" s="74" t="s">
        <v>121</v>
      </c>
      <c r="C172" s="75">
        <f>C21+C35+C40+C48+C119+C138+C162+C171</f>
        <v>137608990</v>
      </c>
    </row>
    <row r="173" spans="1:3" s="76" customFormat="1" ht="10.5" customHeight="1" thickBot="1">
      <c r="A173" s="77"/>
      <c r="B173" s="78"/>
      <c r="C173" s="79"/>
    </row>
    <row r="174" spans="1:3" s="76" customFormat="1" ht="18" thickBot="1">
      <c r="A174" s="218" t="s">
        <v>122</v>
      </c>
      <c r="B174" s="219"/>
      <c r="C174" s="220"/>
    </row>
    <row r="175" spans="1:3">
      <c r="A175" s="209" t="s">
        <v>123</v>
      </c>
      <c r="B175" s="210"/>
      <c r="C175" s="211"/>
    </row>
    <row r="176" spans="1:3">
      <c r="A176" s="167" t="s">
        <v>59</v>
      </c>
      <c r="B176" s="168"/>
      <c r="C176" s="169"/>
    </row>
    <row r="177" spans="1:3" ht="30">
      <c r="A177" s="20">
        <v>1</v>
      </c>
      <c r="B177" s="80" t="s">
        <v>0</v>
      </c>
      <c r="C177" s="39">
        <v>2177143</v>
      </c>
    </row>
    <row r="178" spans="1:3" ht="30">
      <c r="A178" s="20">
        <f t="shared" ref="A178:A189" si="0">A177+1</f>
        <v>2</v>
      </c>
      <c r="B178" s="15" t="s">
        <v>240</v>
      </c>
      <c r="C178" s="39">
        <v>1500000</v>
      </c>
    </row>
    <row r="179" spans="1:3" ht="30">
      <c r="A179" s="20">
        <f t="shared" si="0"/>
        <v>3</v>
      </c>
      <c r="B179" s="15" t="s">
        <v>1</v>
      </c>
      <c r="C179" s="39">
        <v>233235</v>
      </c>
    </row>
    <row r="180" spans="1:3" ht="30.75" customHeight="1">
      <c r="A180" s="20">
        <f t="shared" si="0"/>
        <v>4</v>
      </c>
      <c r="B180" s="15" t="s">
        <v>2</v>
      </c>
      <c r="C180" s="39">
        <v>1508479</v>
      </c>
    </row>
    <row r="181" spans="1:3" ht="18" customHeight="1">
      <c r="A181" s="20">
        <f t="shared" si="0"/>
        <v>5</v>
      </c>
      <c r="B181" s="80" t="s">
        <v>124</v>
      </c>
      <c r="C181" s="39">
        <f>900000+1800000</f>
        <v>2700000</v>
      </c>
    </row>
    <row r="182" spans="1:3" ht="30">
      <c r="A182" s="20">
        <v>6</v>
      </c>
      <c r="B182" s="15" t="s">
        <v>3</v>
      </c>
      <c r="C182" s="39">
        <v>848527</v>
      </c>
    </row>
    <row r="183" spans="1:3" ht="30">
      <c r="A183" s="20">
        <f t="shared" si="0"/>
        <v>7</v>
      </c>
      <c r="B183" s="15" t="s">
        <v>4</v>
      </c>
      <c r="C183" s="39">
        <v>1562229</v>
      </c>
    </row>
    <row r="184" spans="1:3" ht="30">
      <c r="A184" s="20">
        <f t="shared" si="0"/>
        <v>8</v>
      </c>
      <c r="B184" s="21" t="s">
        <v>5</v>
      </c>
      <c r="C184" s="39">
        <f>3078986-200000</f>
        <v>2878986</v>
      </c>
    </row>
    <row r="185" spans="1:3" ht="30">
      <c r="A185" s="20">
        <f t="shared" si="0"/>
        <v>9</v>
      </c>
      <c r="B185" s="15" t="s">
        <v>6</v>
      </c>
      <c r="C185" s="39">
        <v>234127</v>
      </c>
    </row>
    <row r="186" spans="1:3" ht="30">
      <c r="A186" s="20">
        <v>10</v>
      </c>
      <c r="B186" s="15" t="s">
        <v>125</v>
      </c>
      <c r="C186" s="39">
        <v>424009</v>
      </c>
    </row>
    <row r="187" spans="1:3" ht="30">
      <c r="A187" s="20">
        <v>11</v>
      </c>
      <c r="B187" s="15" t="s">
        <v>126</v>
      </c>
      <c r="C187" s="39">
        <v>182508</v>
      </c>
    </row>
    <row r="188" spans="1:3" ht="16.5" customHeight="1">
      <c r="A188" s="20">
        <f t="shared" si="0"/>
        <v>12</v>
      </c>
      <c r="B188" s="15" t="s">
        <v>127</v>
      </c>
      <c r="C188" s="39">
        <v>299658</v>
      </c>
    </row>
    <row r="189" spans="1:3">
      <c r="A189" s="20">
        <f t="shared" si="0"/>
        <v>13</v>
      </c>
      <c r="B189" s="15" t="s">
        <v>128</v>
      </c>
      <c r="C189" s="39">
        <v>300000</v>
      </c>
    </row>
    <row r="190" spans="1:3" ht="30">
      <c r="A190" s="20">
        <v>14</v>
      </c>
      <c r="B190" s="15" t="s">
        <v>7</v>
      </c>
      <c r="C190" s="39">
        <v>613550</v>
      </c>
    </row>
    <row r="191" spans="1:3" ht="30">
      <c r="A191" s="20">
        <v>15</v>
      </c>
      <c r="B191" s="15" t="s">
        <v>8</v>
      </c>
      <c r="C191" s="39">
        <f>725459+113413</f>
        <v>838872</v>
      </c>
    </row>
    <row r="192" spans="1:3" ht="30">
      <c r="A192" s="20">
        <v>16</v>
      </c>
      <c r="B192" s="15" t="s">
        <v>9</v>
      </c>
      <c r="C192" s="39">
        <v>700000</v>
      </c>
    </row>
    <row r="193" spans="1:3" ht="30">
      <c r="A193" s="57">
        <v>17</v>
      </c>
      <c r="B193" s="15" t="s">
        <v>10</v>
      </c>
      <c r="C193" s="39">
        <v>699487</v>
      </c>
    </row>
    <row r="194" spans="1:3" ht="30">
      <c r="A194" s="57">
        <v>18</v>
      </c>
      <c r="B194" s="81" t="s">
        <v>129</v>
      </c>
      <c r="C194" s="82">
        <f>6000000-79777</f>
        <v>5920223</v>
      </c>
    </row>
    <row r="195" spans="1:3" ht="30">
      <c r="A195" s="57">
        <v>19</v>
      </c>
      <c r="B195" s="81" t="s">
        <v>11</v>
      </c>
      <c r="C195" s="82">
        <v>129490</v>
      </c>
    </row>
    <row r="196" spans="1:3">
      <c r="A196" s="20"/>
      <c r="B196" s="13" t="s">
        <v>43</v>
      </c>
      <c r="C196" s="14">
        <f>SUM(C177:C195)</f>
        <v>23750523</v>
      </c>
    </row>
    <row r="197" spans="1:3">
      <c r="A197" s="167" t="s">
        <v>47</v>
      </c>
      <c r="B197" s="168"/>
      <c r="C197" s="169"/>
    </row>
    <row r="198" spans="1:3" s="83" customFormat="1">
      <c r="A198" s="57">
        <v>1</v>
      </c>
      <c r="B198" s="29" t="s">
        <v>130</v>
      </c>
      <c r="C198" s="12">
        <v>2066911</v>
      </c>
    </row>
    <row r="199" spans="1:3" s="83" customFormat="1">
      <c r="A199" s="84">
        <v>2</v>
      </c>
      <c r="B199" s="60" t="s">
        <v>131</v>
      </c>
      <c r="C199" s="160">
        <v>896000</v>
      </c>
    </row>
    <row r="200" spans="1:3">
      <c r="A200" s="11"/>
      <c r="B200" s="85" t="s">
        <v>43</v>
      </c>
      <c r="C200" s="16">
        <f>C198+C199</f>
        <v>2962911</v>
      </c>
    </row>
    <row r="201" spans="1:3">
      <c r="A201" s="195" t="s">
        <v>50</v>
      </c>
      <c r="B201" s="196"/>
      <c r="C201" s="197"/>
    </row>
    <row r="202" spans="1:3" ht="33.75" customHeight="1">
      <c r="A202" s="11">
        <v>1</v>
      </c>
      <c r="B202" s="52" t="s">
        <v>132</v>
      </c>
      <c r="C202" s="12">
        <v>500000</v>
      </c>
    </row>
    <row r="203" spans="1:3" ht="30">
      <c r="A203" s="20">
        <v>2</v>
      </c>
      <c r="B203" s="29" t="s">
        <v>133</v>
      </c>
      <c r="C203" s="39">
        <v>309210</v>
      </c>
    </row>
    <row r="204" spans="1:3">
      <c r="A204" s="20">
        <v>3</v>
      </c>
      <c r="B204" s="29" t="s">
        <v>134</v>
      </c>
      <c r="C204" s="39">
        <v>105267</v>
      </c>
    </row>
    <row r="205" spans="1:3" ht="30">
      <c r="A205" s="86">
        <v>4</v>
      </c>
      <c r="B205" s="46" t="s">
        <v>135</v>
      </c>
      <c r="C205" s="161">
        <v>503379</v>
      </c>
    </row>
    <row r="206" spans="1:3">
      <c r="A206" s="20"/>
      <c r="B206" s="13" t="s">
        <v>43</v>
      </c>
      <c r="C206" s="14">
        <f>C202+C203+C204+C205</f>
        <v>1417856</v>
      </c>
    </row>
    <row r="207" spans="1:3">
      <c r="A207" s="167" t="s">
        <v>69</v>
      </c>
      <c r="B207" s="168"/>
      <c r="C207" s="169"/>
    </row>
    <row r="208" spans="1:3" ht="35.25" customHeight="1">
      <c r="A208" s="54">
        <v>1</v>
      </c>
      <c r="B208" s="29" t="s">
        <v>136</v>
      </c>
      <c r="C208" s="12">
        <v>230656</v>
      </c>
    </row>
    <row r="209" spans="1:3" ht="30">
      <c r="A209" s="54">
        <v>2</v>
      </c>
      <c r="B209" s="162" t="s">
        <v>12</v>
      </c>
      <c r="C209" s="12">
        <v>175085</v>
      </c>
    </row>
    <row r="210" spans="1:3">
      <c r="A210" s="11"/>
      <c r="B210" s="51" t="s">
        <v>43</v>
      </c>
      <c r="C210" s="16">
        <f>C208+C209</f>
        <v>405741</v>
      </c>
    </row>
    <row r="211" spans="1:3">
      <c r="A211" s="167" t="s">
        <v>137</v>
      </c>
      <c r="B211" s="168"/>
      <c r="C211" s="169"/>
    </row>
    <row r="212" spans="1:3" ht="30">
      <c r="A212" s="54">
        <v>1</v>
      </c>
      <c r="B212" s="15" t="s">
        <v>138</v>
      </c>
      <c r="C212" s="42">
        <v>1224054</v>
      </c>
    </row>
    <row r="213" spans="1:3" ht="30">
      <c r="A213" s="54">
        <v>2</v>
      </c>
      <c r="B213" s="15" t="s">
        <v>139</v>
      </c>
      <c r="C213" s="12">
        <v>440828</v>
      </c>
    </row>
    <row r="214" spans="1:3">
      <c r="A214" s="11"/>
      <c r="B214" s="51" t="s">
        <v>43</v>
      </c>
      <c r="C214" s="16">
        <f>C212+C213</f>
        <v>1664882</v>
      </c>
    </row>
    <row r="215" spans="1:3">
      <c r="A215" s="195" t="s">
        <v>160</v>
      </c>
      <c r="B215" s="196"/>
      <c r="C215" s="197"/>
    </row>
    <row r="216" spans="1:3">
      <c r="A216" s="11">
        <v>1</v>
      </c>
      <c r="B216" s="94" t="s">
        <v>13</v>
      </c>
      <c r="C216" s="12">
        <v>73684</v>
      </c>
    </row>
    <row r="217" spans="1:3">
      <c r="A217" s="87"/>
      <c r="B217" s="88" t="s">
        <v>43</v>
      </c>
      <c r="C217" s="64">
        <f>C216</f>
        <v>73684</v>
      </c>
    </row>
    <row r="218" spans="1:3">
      <c r="A218" s="152"/>
      <c r="B218" s="153"/>
      <c r="C218" s="154"/>
    </row>
    <row r="219" spans="1:3">
      <c r="A219" s="195" t="s">
        <v>44</v>
      </c>
      <c r="B219" s="196"/>
      <c r="C219" s="197"/>
    </row>
    <row r="220" spans="1:3">
      <c r="A220" s="89">
        <v>1</v>
      </c>
      <c r="B220" s="29" t="s">
        <v>140</v>
      </c>
      <c r="C220" s="163">
        <f>3645367+2500000</f>
        <v>6145367</v>
      </c>
    </row>
    <row r="221" spans="1:3">
      <c r="A221" s="11">
        <v>2</v>
      </c>
      <c r="B221" s="15" t="s">
        <v>141</v>
      </c>
      <c r="C221" s="12">
        <v>451111</v>
      </c>
    </row>
    <row r="222" spans="1:3" ht="17.25" customHeight="1">
      <c r="A222" s="11">
        <v>3</v>
      </c>
      <c r="B222" s="29" t="s">
        <v>142</v>
      </c>
      <c r="C222" s="12">
        <v>1592673</v>
      </c>
    </row>
    <row r="223" spans="1:3">
      <c r="A223" s="45">
        <v>4</v>
      </c>
      <c r="B223" s="90" t="s">
        <v>143</v>
      </c>
      <c r="C223" s="42">
        <v>404000</v>
      </c>
    </row>
    <row r="224" spans="1:3">
      <c r="A224" s="11">
        <v>5</v>
      </c>
      <c r="B224" s="15" t="s">
        <v>144</v>
      </c>
      <c r="C224" s="12">
        <v>352143</v>
      </c>
    </row>
    <row r="225" spans="1:3">
      <c r="A225" s="11">
        <v>6</v>
      </c>
      <c r="B225" s="15" t="s">
        <v>145</v>
      </c>
      <c r="C225" s="12">
        <v>953650</v>
      </c>
    </row>
    <row r="226" spans="1:3">
      <c r="A226" s="11">
        <v>7</v>
      </c>
      <c r="B226" s="21" t="s">
        <v>146</v>
      </c>
      <c r="C226" s="12">
        <v>775950</v>
      </c>
    </row>
    <row r="227" spans="1:3">
      <c r="A227" s="11"/>
      <c r="B227" s="13" t="s">
        <v>43</v>
      </c>
      <c r="C227" s="16">
        <f>C220+C221+C222+C223+C224+C225+C226</f>
        <v>10674894</v>
      </c>
    </row>
    <row r="228" spans="1:3">
      <c r="A228" s="195" t="s">
        <v>147</v>
      </c>
      <c r="B228" s="196"/>
      <c r="C228" s="197"/>
    </row>
    <row r="229" spans="1:3">
      <c r="A229" s="20">
        <v>1</v>
      </c>
      <c r="B229" s="29" t="s">
        <v>148</v>
      </c>
      <c r="C229" s="39">
        <v>1029018</v>
      </c>
    </row>
    <row r="230" spans="1:3">
      <c r="A230" s="11"/>
      <c r="B230" s="13" t="s">
        <v>43</v>
      </c>
      <c r="C230" s="16">
        <f>C229</f>
        <v>1029018</v>
      </c>
    </row>
    <row r="231" spans="1:3">
      <c r="A231" s="167" t="s">
        <v>91</v>
      </c>
      <c r="B231" s="168"/>
      <c r="C231" s="169"/>
    </row>
    <row r="232" spans="1:3" ht="18.75" customHeight="1">
      <c r="A232" s="11">
        <v>1</v>
      </c>
      <c r="B232" s="29" t="s">
        <v>149</v>
      </c>
      <c r="C232" s="12">
        <v>2197487</v>
      </c>
    </row>
    <row r="233" spans="1:3" ht="30">
      <c r="A233" s="11">
        <v>2</v>
      </c>
      <c r="B233" s="29" t="s">
        <v>14</v>
      </c>
      <c r="C233" s="12">
        <v>3549909</v>
      </c>
    </row>
    <row r="234" spans="1:3">
      <c r="A234" s="11">
        <v>3</v>
      </c>
      <c r="B234" s="29" t="s">
        <v>150</v>
      </c>
      <c r="C234" s="12">
        <v>1252642</v>
      </c>
    </row>
    <row r="235" spans="1:3">
      <c r="A235" s="11"/>
      <c r="B235" s="13" t="s">
        <v>43</v>
      </c>
      <c r="C235" s="16">
        <f>C232+C233+C234</f>
        <v>7000038</v>
      </c>
    </row>
    <row r="236" spans="1:3">
      <c r="A236" s="195" t="s">
        <v>82</v>
      </c>
      <c r="B236" s="196"/>
      <c r="C236" s="197"/>
    </row>
    <row r="237" spans="1:3" ht="30">
      <c r="A237" s="11">
        <v>1</v>
      </c>
      <c r="B237" s="29" t="s">
        <v>15</v>
      </c>
      <c r="C237" s="39">
        <v>1060000</v>
      </c>
    </row>
    <row r="238" spans="1:3" ht="20.25" customHeight="1">
      <c r="A238" s="11">
        <v>2</v>
      </c>
      <c r="B238" s="52" t="s">
        <v>16</v>
      </c>
      <c r="C238" s="12">
        <v>1170000</v>
      </c>
    </row>
    <row r="239" spans="1:3" ht="30">
      <c r="A239" s="53">
        <v>3</v>
      </c>
      <c r="B239" s="52" t="s">
        <v>17</v>
      </c>
      <c r="C239" s="12">
        <v>2198739</v>
      </c>
    </row>
    <row r="240" spans="1:3">
      <c r="A240" s="11"/>
      <c r="B240" s="13" t="s">
        <v>43</v>
      </c>
      <c r="C240" s="16">
        <f>C237+C238+C239</f>
        <v>4428739</v>
      </c>
    </row>
    <row r="241" spans="1:3">
      <c r="A241" s="195" t="s">
        <v>86</v>
      </c>
      <c r="B241" s="196"/>
      <c r="C241" s="197"/>
    </row>
    <row r="242" spans="1:3" ht="21" customHeight="1">
      <c r="A242" s="20">
        <v>1</v>
      </c>
      <c r="B242" s="29" t="s">
        <v>151</v>
      </c>
      <c r="C242" s="39">
        <v>2227402</v>
      </c>
    </row>
    <row r="243" spans="1:3">
      <c r="A243" s="20">
        <v>2</v>
      </c>
      <c r="B243" s="29" t="s">
        <v>152</v>
      </c>
      <c r="C243" s="39">
        <v>488560</v>
      </c>
    </row>
    <row r="244" spans="1:3" ht="30">
      <c r="A244" s="20">
        <v>3</v>
      </c>
      <c r="B244" s="29" t="s">
        <v>18</v>
      </c>
      <c r="C244" s="39">
        <v>869355</v>
      </c>
    </row>
    <row r="245" spans="1:3" ht="18" customHeight="1">
      <c r="A245" s="20">
        <v>4</v>
      </c>
      <c r="B245" s="29" t="s">
        <v>19</v>
      </c>
      <c r="C245" s="39">
        <v>137281</v>
      </c>
    </row>
    <row r="246" spans="1:3">
      <c r="A246" s="20"/>
      <c r="B246" s="13" t="s">
        <v>43</v>
      </c>
      <c r="C246" s="14">
        <f>C242+C243+C244+C245</f>
        <v>3722598</v>
      </c>
    </row>
    <row r="247" spans="1:3">
      <c r="A247" s="167" t="s">
        <v>89</v>
      </c>
      <c r="B247" s="168"/>
      <c r="C247" s="169"/>
    </row>
    <row r="248" spans="1:3">
      <c r="A248" s="11">
        <v>1</v>
      </c>
      <c r="B248" s="29" t="s">
        <v>153</v>
      </c>
      <c r="C248" s="91">
        <v>2388221</v>
      </c>
    </row>
    <row r="249" spans="1:3">
      <c r="A249" s="11">
        <v>2</v>
      </c>
      <c r="B249" s="29" t="s">
        <v>154</v>
      </c>
      <c r="C249" s="91">
        <v>991797</v>
      </c>
    </row>
    <row r="250" spans="1:3">
      <c r="A250" s="72">
        <v>3</v>
      </c>
      <c r="B250" s="29" t="s">
        <v>155</v>
      </c>
      <c r="C250" s="91">
        <f>973991-633568</f>
        <v>340423</v>
      </c>
    </row>
    <row r="251" spans="1:3" ht="19.5" customHeight="1">
      <c r="A251" s="72" t="s">
        <v>156</v>
      </c>
      <c r="B251" s="46" t="s">
        <v>157</v>
      </c>
      <c r="C251" s="91">
        <v>172161</v>
      </c>
    </row>
    <row r="252" spans="1:3" ht="16.5" thickBot="1">
      <c r="A252" s="57"/>
      <c r="B252" s="25" t="s">
        <v>43</v>
      </c>
      <c r="C252" s="92">
        <f>C248+C249+C250+C251</f>
        <v>3892602</v>
      </c>
    </row>
    <row r="253" spans="1:3" ht="16.5" thickBot="1">
      <c r="A253" s="28"/>
      <c r="B253" s="18" t="s">
        <v>158</v>
      </c>
      <c r="C253" s="19">
        <f>C196+C200+C206+C210+C214+C227+C230+C235+C240+C246+C252+C217</f>
        <v>61023486</v>
      </c>
    </row>
    <row r="254" spans="1:3">
      <c r="A254" s="209" t="s">
        <v>159</v>
      </c>
      <c r="B254" s="210"/>
      <c r="C254" s="211"/>
    </row>
    <row r="255" spans="1:3">
      <c r="A255" s="195" t="s">
        <v>160</v>
      </c>
      <c r="B255" s="196"/>
      <c r="C255" s="197"/>
    </row>
    <row r="256" spans="1:3" ht="30">
      <c r="A256" s="11">
        <v>1</v>
      </c>
      <c r="B256" s="29" t="s">
        <v>161</v>
      </c>
      <c r="C256" s="12">
        <v>2083300</v>
      </c>
    </row>
    <row r="257" spans="1:3" ht="16.5" thickBot="1">
      <c r="A257" s="72"/>
      <c r="B257" s="25" t="s">
        <v>43</v>
      </c>
      <c r="C257" s="26">
        <f>C256</f>
        <v>2083300</v>
      </c>
    </row>
    <row r="258" spans="1:3" ht="16.5" thickBot="1">
      <c r="A258" s="28"/>
      <c r="B258" s="93" t="s">
        <v>162</v>
      </c>
      <c r="C258" s="56">
        <f>C257</f>
        <v>2083300</v>
      </c>
    </row>
    <row r="259" spans="1:3">
      <c r="A259" s="209" t="s">
        <v>163</v>
      </c>
      <c r="B259" s="210"/>
      <c r="C259" s="211"/>
    </row>
    <row r="260" spans="1:3" ht="16.5" thickBot="1">
      <c r="A260" s="212" t="s">
        <v>164</v>
      </c>
      <c r="B260" s="213"/>
      <c r="C260" s="214"/>
    </row>
    <row r="261" spans="1:3" ht="14.25" customHeight="1">
      <c r="A261" s="45">
        <v>1</v>
      </c>
      <c r="B261" s="90" t="s">
        <v>165</v>
      </c>
      <c r="C261" s="42">
        <v>317360</v>
      </c>
    </row>
    <row r="262" spans="1:3" ht="30">
      <c r="A262" s="11">
        <v>2</v>
      </c>
      <c r="B262" s="94" t="s">
        <v>20</v>
      </c>
      <c r="C262" s="12">
        <v>512804</v>
      </c>
    </row>
    <row r="263" spans="1:3" ht="30">
      <c r="A263" s="11">
        <v>3</v>
      </c>
      <c r="B263" s="94" t="s">
        <v>21</v>
      </c>
      <c r="C263" s="12">
        <v>214092</v>
      </c>
    </row>
    <row r="264" spans="1:3" ht="30">
      <c r="A264" s="11">
        <v>4</v>
      </c>
      <c r="B264" s="94" t="s">
        <v>22</v>
      </c>
      <c r="C264" s="12">
        <v>521474</v>
      </c>
    </row>
    <row r="265" spans="1:3" ht="30">
      <c r="A265" s="11">
        <v>5</v>
      </c>
      <c r="B265" s="94" t="s">
        <v>166</v>
      </c>
      <c r="C265" s="12">
        <v>636384</v>
      </c>
    </row>
    <row r="266" spans="1:3">
      <c r="A266" s="11"/>
      <c r="B266" s="51" t="s">
        <v>43</v>
      </c>
      <c r="C266" s="16">
        <f>C261+C262+C263+C264+C265</f>
        <v>2202114</v>
      </c>
    </row>
    <row r="267" spans="1:3">
      <c r="A267" s="206" t="s">
        <v>167</v>
      </c>
      <c r="B267" s="207"/>
      <c r="C267" s="208"/>
    </row>
    <row r="268" spans="1:3" ht="30">
      <c r="A268" s="11">
        <v>1</v>
      </c>
      <c r="B268" s="94" t="s">
        <v>168</v>
      </c>
      <c r="C268" s="12">
        <v>440699</v>
      </c>
    </row>
    <row r="269" spans="1:3">
      <c r="A269" s="11"/>
      <c r="B269" s="51" t="s">
        <v>43</v>
      </c>
      <c r="C269" s="16">
        <f>C268</f>
        <v>440699</v>
      </c>
    </row>
    <row r="270" spans="1:3">
      <c r="A270" s="206" t="s">
        <v>169</v>
      </c>
      <c r="B270" s="207"/>
      <c r="C270" s="208"/>
    </row>
    <row r="271" spans="1:3">
      <c r="A271" s="11">
        <v>1</v>
      </c>
      <c r="B271" s="94" t="s">
        <v>170</v>
      </c>
      <c r="C271" s="12">
        <v>401000</v>
      </c>
    </row>
    <row r="272" spans="1:3">
      <c r="A272" s="11"/>
      <c r="B272" s="51" t="s">
        <v>43</v>
      </c>
      <c r="C272" s="16">
        <f>C271</f>
        <v>401000</v>
      </c>
    </row>
    <row r="273" spans="1:6">
      <c r="A273" s="89"/>
      <c r="B273" s="147"/>
      <c r="C273" s="148"/>
    </row>
    <row r="274" spans="1:6">
      <c r="A274" s="195" t="s">
        <v>171</v>
      </c>
      <c r="B274" s="196"/>
      <c r="C274" s="197"/>
    </row>
    <row r="275" spans="1:6" ht="18.75" customHeight="1">
      <c r="A275" s="11">
        <v>1</v>
      </c>
      <c r="B275" s="94" t="s">
        <v>23</v>
      </c>
      <c r="C275" s="12">
        <v>1627031</v>
      </c>
    </row>
    <row r="276" spans="1:6">
      <c r="A276" s="72"/>
      <c r="B276" s="95" t="s">
        <v>43</v>
      </c>
      <c r="C276" s="26">
        <f>SUM(C275:C275)</f>
        <v>1627031</v>
      </c>
    </row>
    <row r="277" spans="1:6">
      <c r="A277" s="215" t="s">
        <v>105</v>
      </c>
      <c r="B277" s="216"/>
      <c r="C277" s="217"/>
      <c r="D277" s="96"/>
      <c r="E277" s="96"/>
      <c r="F277" s="96"/>
    </row>
    <row r="278" spans="1:6" ht="30.75" customHeight="1">
      <c r="A278" s="11">
        <v>1</v>
      </c>
      <c r="B278" s="29" t="s">
        <v>24</v>
      </c>
      <c r="C278" s="12">
        <v>180666</v>
      </c>
    </row>
    <row r="279" spans="1:6" ht="30">
      <c r="A279" s="11">
        <v>2</v>
      </c>
      <c r="B279" s="29" t="s">
        <v>25</v>
      </c>
      <c r="C279" s="12">
        <v>197376</v>
      </c>
    </row>
    <row r="280" spans="1:6" ht="30">
      <c r="A280" s="11">
        <v>3</v>
      </c>
      <c r="B280" s="29" t="s">
        <v>26</v>
      </c>
      <c r="C280" s="12">
        <v>746312</v>
      </c>
    </row>
    <row r="281" spans="1:6">
      <c r="A281" s="11"/>
      <c r="B281" s="51" t="s">
        <v>43</v>
      </c>
      <c r="C281" s="16">
        <f>C278+C279+C280</f>
        <v>1124354</v>
      </c>
    </row>
    <row r="282" spans="1:6">
      <c r="A282" s="192" t="s">
        <v>111</v>
      </c>
      <c r="B282" s="193"/>
      <c r="C282" s="194"/>
    </row>
    <row r="283" spans="1:6" ht="16.5" customHeight="1">
      <c r="A283" s="11">
        <v>1</v>
      </c>
      <c r="B283" s="164" t="s">
        <v>172</v>
      </c>
      <c r="C283" s="12">
        <v>350000</v>
      </c>
    </row>
    <row r="284" spans="1:6">
      <c r="A284" s="11"/>
      <c r="B284" s="51" t="s">
        <v>43</v>
      </c>
      <c r="C284" s="16">
        <f>C283</f>
        <v>350000</v>
      </c>
    </row>
    <row r="285" spans="1:6">
      <c r="A285" s="11"/>
      <c r="B285" s="13" t="s">
        <v>173</v>
      </c>
      <c r="C285" s="16">
        <f>C266+C269+C272+C276+C281+C284</f>
        <v>6145198</v>
      </c>
    </row>
    <row r="286" spans="1:6">
      <c r="A286" s="187" t="s">
        <v>118</v>
      </c>
      <c r="B286" s="188"/>
      <c r="C286" s="189"/>
    </row>
    <row r="287" spans="1:6">
      <c r="A287" s="195" t="s">
        <v>171</v>
      </c>
      <c r="B287" s="196"/>
      <c r="C287" s="197"/>
    </row>
    <row r="288" spans="1:6" ht="30">
      <c r="A288" s="165">
        <v>1</v>
      </c>
      <c r="B288" s="166" t="s">
        <v>27</v>
      </c>
      <c r="C288" s="12">
        <v>75000</v>
      </c>
    </row>
    <row r="289" spans="1:5" ht="30">
      <c r="A289" s="97">
        <v>2</v>
      </c>
      <c r="B289" s="46" t="s">
        <v>28</v>
      </c>
      <c r="C289" s="12">
        <v>902504</v>
      </c>
    </row>
    <row r="290" spans="1:5">
      <c r="A290" s="98"/>
      <c r="B290" s="51" t="s">
        <v>43</v>
      </c>
      <c r="C290" s="16">
        <f>C289+C288</f>
        <v>977504</v>
      </c>
    </row>
    <row r="291" spans="1:5">
      <c r="A291" s="98"/>
      <c r="B291" s="51" t="s">
        <v>120</v>
      </c>
      <c r="C291" s="16">
        <f>C290</f>
        <v>977504</v>
      </c>
    </row>
    <row r="292" spans="1:5" s="76" customFormat="1" ht="18.75">
      <c r="A292" s="99"/>
      <c r="B292" s="100" t="s">
        <v>174</v>
      </c>
      <c r="C292" s="101">
        <f>C253+C258+C285+C291</f>
        <v>70229488</v>
      </c>
    </row>
    <row r="293" spans="1:5" s="76" customFormat="1" ht="19.5" thickBot="1">
      <c r="A293" s="102"/>
      <c r="B293" s="103"/>
      <c r="C293" s="104"/>
    </row>
    <row r="294" spans="1:5" ht="17.25" thickBot="1">
      <c r="A294" s="198" t="s">
        <v>175</v>
      </c>
      <c r="B294" s="199"/>
      <c r="C294" s="105">
        <f>C172+C292</f>
        <v>207838478</v>
      </c>
      <c r="D294" s="106"/>
      <c r="E294" s="106"/>
    </row>
    <row r="295" spans="1:5">
      <c r="A295" s="200"/>
      <c r="B295" s="201"/>
      <c r="C295" s="202"/>
    </row>
    <row r="296" spans="1:5" ht="16.5">
      <c r="A296" s="203" t="s">
        <v>176</v>
      </c>
      <c r="B296" s="204"/>
      <c r="C296" s="205"/>
      <c r="D296" s="106"/>
    </row>
    <row r="297" spans="1:5">
      <c r="A297" s="167" t="s">
        <v>177</v>
      </c>
      <c r="B297" s="168"/>
      <c r="C297" s="169"/>
    </row>
    <row r="298" spans="1:5">
      <c r="A298" s="20">
        <v>1</v>
      </c>
      <c r="B298" s="29" t="s">
        <v>178</v>
      </c>
      <c r="C298" s="39">
        <f>31479478+10235398-7411444</f>
        <v>34303432</v>
      </c>
    </row>
    <row r="299" spans="1:5" ht="45">
      <c r="A299" s="20">
        <v>2</v>
      </c>
      <c r="B299" s="29" t="s">
        <v>29</v>
      </c>
      <c r="C299" s="39">
        <v>7411444</v>
      </c>
    </row>
    <row r="300" spans="1:5" ht="63.75" customHeight="1">
      <c r="A300" s="20">
        <v>3</v>
      </c>
      <c r="B300" s="29" t="s">
        <v>179</v>
      </c>
      <c r="C300" s="39">
        <f>6855717+1084959</f>
        <v>7940676</v>
      </c>
    </row>
    <row r="301" spans="1:5" ht="91.5" customHeight="1">
      <c r="A301" s="20">
        <v>4</v>
      </c>
      <c r="B301" s="29" t="s">
        <v>30</v>
      </c>
      <c r="C301" s="39">
        <v>54793</v>
      </c>
    </row>
    <row r="302" spans="1:5" ht="19.5" customHeight="1">
      <c r="A302" s="20">
        <v>5</v>
      </c>
      <c r="B302" s="107" t="s">
        <v>180</v>
      </c>
      <c r="C302" s="39">
        <v>2010366</v>
      </c>
    </row>
    <row r="303" spans="1:5" ht="45">
      <c r="A303" s="20">
        <v>6</v>
      </c>
      <c r="B303" s="29" t="s">
        <v>31</v>
      </c>
      <c r="C303" s="39">
        <v>121253</v>
      </c>
    </row>
    <row r="304" spans="1:5">
      <c r="A304" s="11"/>
      <c r="B304" s="51" t="s">
        <v>43</v>
      </c>
      <c r="C304" s="16">
        <f>SUM(C298:C303)</f>
        <v>51841964</v>
      </c>
    </row>
    <row r="305" spans="1:3">
      <c r="A305" s="195" t="s">
        <v>50</v>
      </c>
      <c r="B305" s="196"/>
      <c r="C305" s="197"/>
    </row>
    <row r="306" spans="1:3">
      <c r="A306" s="20">
        <v>1</v>
      </c>
      <c r="B306" s="107" t="s">
        <v>180</v>
      </c>
      <c r="C306" s="39">
        <v>8465050</v>
      </c>
    </row>
    <row r="307" spans="1:3" ht="30">
      <c r="A307" s="20">
        <v>2</v>
      </c>
      <c r="B307" s="29" t="s">
        <v>181</v>
      </c>
      <c r="C307" s="39">
        <v>1</v>
      </c>
    </row>
    <row r="308" spans="1:3">
      <c r="A308" s="20">
        <v>3</v>
      </c>
      <c r="B308" s="108" t="s">
        <v>182</v>
      </c>
      <c r="C308" s="39">
        <v>1314935</v>
      </c>
    </row>
    <row r="309" spans="1:3">
      <c r="A309" s="11"/>
      <c r="B309" s="51" t="s">
        <v>43</v>
      </c>
      <c r="C309" s="16">
        <f>SUM(C306:C308)</f>
        <v>9779986</v>
      </c>
    </row>
    <row r="310" spans="1:3">
      <c r="A310" s="20"/>
      <c r="B310" s="109" t="s">
        <v>183</v>
      </c>
      <c r="C310" s="14">
        <f>SUM(C304+C309)</f>
        <v>61621950</v>
      </c>
    </row>
    <row r="311" spans="1:3">
      <c r="A311" s="20"/>
      <c r="B311" s="110"/>
      <c r="C311" s="39"/>
    </row>
    <row r="312" spans="1:3" ht="16.5">
      <c r="A312" s="174" t="s">
        <v>184</v>
      </c>
      <c r="B312" s="175"/>
      <c r="C312" s="176"/>
    </row>
    <row r="313" spans="1:3">
      <c r="A313" s="167" t="s">
        <v>185</v>
      </c>
      <c r="B313" s="168"/>
      <c r="C313" s="169"/>
    </row>
    <row r="314" spans="1:3">
      <c r="A314" s="187" t="s">
        <v>186</v>
      </c>
      <c r="B314" s="188"/>
      <c r="C314" s="189"/>
    </row>
    <row r="315" spans="1:3">
      <c r="A315" s="111" t="s">
        <v>187</v>
      </c>
      <c r="B315" s="112" t="s">
        <v>188</v>
      </c>
      <c r="C315" s="113">
        <v>1400000</v>
      </c>
    </row>
    <row r="316" spans="1:3">
      <c r="A316" s="114"/>
      <c r="B316" s="115" t="s">
        <v>189</v>
      </c>
      <c r="C316" s="116">
        <v>1400000</v>
      </c>
    </row>
    <row r="317" spans="1:3">
      <c r="A317" s="177" t="s">
        <v>190</v>
      </c>
      <c r="B317" s="178"/>
      <c r="C317" s="179"/>
    </row>
    <row r="318" spans="1:3">
      <c r="A318" s="111" t="s">
        <v>187</v>
      </c>
      <c r="B318" s="108" t="s">
        <v>191</v>
      </c>
      <c r="C318" s="116">
        <v>910000</v>
      </c>
    </row>
    <row r="319" spans="1:3">
      <c r="A319" s="117" t="s">
        <v>192</v>
      </c>
      <c r="B319" s="118" t="s">
        <v>193</v>
      </c>
      <c r="C319" s="116">
        <v>190000</v>
      </c>
    </row>
    <row r="320" spans="1:3">
      <c r="A320" s="190" t="s">
        <v>194</v>
      </c>
      <c r="B320" s="191"/>
      <c r="C320" s="116">
        <v>1100000</v>
      </c>
    </row>
    <row r="321" spans="1:3">
      <c r="A321" s="119"/>
      <c r="B321" s="115" t="s">
        <v>195</v>
      </c>
      <c r="C321" s="116">
        <v>2500000</v>
      </c>
    </row>
    <row r="322" spans="1:3">
      <c r="A322" s="177"/>
      <c r="B322" s="178"/>
      <c r="C322" s="179"/>
    </row>
    <row r="323" spans="1:3" ht="16.5">
      <c r="A323" s="174" t="s">
        <v>196</v>
      </c>
      <c r="B323" s="180"/>
      <c r="C323" s="120">
        <v>8600000</v>
      </c>
    </row>
    <row r="324" spans="1:3">
      <c r="A324" s="121"/>
      <c r="C324" s="122"/>
    </row>
    <row r="325" spans="1:3" ht="16.5">
      <c r="A325" s="174" t="s">
        <v>197</v>
      </c>
      <c r="B325" s="175"/>
      <c r="C325" s="176"/>
    </row>
    <row r="326" spans="1:3" hidden="1">
      <c r="A326" s="167"/>
      <c r="B326" s="168"/>
      <c r="C326" s="169"/>
    </row>
    <row r="327" spans="1:3">
      <c r="A327" s="172" t="s">
        <v>198</v>
      </c>
      <c r="B327" s="173"/>
      <c r="C327" s="14">
        <v>2000000</v>
      </c>
    </row>
    <row r="328" spans="1:3" hidden="1">
      <c r="A328" s="123"/>
      <c r="B328" s="124"/>
      <c r="C328" s="125"/>
    </row>
    <row r="329" spans="1:3">
      <c r="A329" s="123"/>
      <c r="B329" s="124"/>
      <c r="C329" s="125"/>
    </row>
    <row r="330" spans="1:3" ht="16.5">
      <c r="A330" s="174" t="s">
        <v>199</v>
      </c>
      <c r="B330" s="175"/>
      <c r="C330" s="176"/>
    </row>
    <row r="331" spans="1:3">
      <c r="A331" s="181" t="s">
        <v>137</v>
      </c>
      <c r="B331" s="182"/>
      <c r="C331" s="183"/>
    </row>
    <row r="332" spans="1:3">
      <c r="A332" s="184" t="s">
        <v>200</v>
      </c>
      <c r="B332" s="185"/>
      <c r="C332" s="186"/>
    </row>
    <row r="333" spans="1:3">
      <c r="A333" s="20">
        <v>1</v>
      </c>
      <c r="B333" s="126" t="s">
        <v>201</v>
      </c>
      <c r="C333" s="127">
        <v>1009100</v>
      </c>
    </row>
    <row r="334" spans="1:3" s="131" customFormat="1">
      <c r="A334" s="128"/>
      <c r="B334" s="129" t="s">
        <v>43</v>
      </c>
      <c r="C334" s="130">
        <f>C333</f>
        <v>1009100</v>
      </c>
    </row>
    <row r="335" spans="1:3" s="131" customFormat="1">
      <c r="A335" s="20"/>
      <c r="B335" s="132" t="s">
        <v>202</v>
      </c>
      <c r="C335" s="133">
        <f>C334</f>
        <v>1009100</v>
      </c>
    </row>
    <row r="336" spans="1:3" s="131" customFormat="1">
      <c r="A336" s="128"/>
      <c r="B336" s="155"/>
      <c r="C336" s="130"/>
    </row>
    <row r="337" spans="1:3" s="131" customFormat="1">
      <c r="A337" s="187" t="s">
        <v>203</v>
      </c>
      <c r="B337" s="188"/>
      <c r="C337" s="189"/>
    </row>
    <row r="338" spans="1:3" s="131" customFormat="1" ht="30">
      <c r="A338" s="20">
        <v>1</v>
      </c>
      <c r="B338" s="134" t="s">
        <v>204</v>
      </c>
      <c r="C338" s="12">
        <v>3990900</v>
      </c>
    </row>
    <row r="339" spans="1:3" s="131" customFormat="1">
      <c r="A339" s="20"/>
      <c r="B339" s="109" t="s">
        <v>43</v>
      </c>
      <c r="C339" s="14">
        <f>C338</f>
        <v>3990900</v>
      </c>
    </row>
    <row r="340" spans="1:3" s="131" customFormat="1">
      <c r="A340" s="20"/>
      <c r="B340" s="109" t="s">
        <v>205</v>
      </c>
      <c r="C340" s="14">
        <f>C339</f>
        <v>3990900</v>
      </c>
    </row>
    <row r="341" spans="1:3" s="131" customFormat="1" ht="16.5">
      <c r="A341" s="170" t="s">
        <v>206</v>
      </c>
      <c r="B341" s="171"/>
      <c r="C341" s="120">
        <f>C340+C335</f>
        <v>5000000</v>
      </c>
    </row>
    <row r="342" spans="1:3" s="131" customFormat="1" ht="6" customHeight="1">
      <c r="A342" s="135"/>
      <c r="B342" s="136"/>
      <c r="C342" s="137"/>
    </row>
    <row r="343" spans="1:3" hidden="1">
      <c r="A343" s="128"/>
      <c r="B343" s="138"/>
      <c r="C343" s="139"/>
    </row>
    <row r="344" spans="1:3" ht="19.5" thickBot="1">
      <c r="A344" s="140"/>
      <c r="B344" s="141" t="s">
        <v>207</v>
      </c>
      <c r="C344" s="142">
        <f>C294+C310+C321+C323+C327+C341</f>
        <v>287560428</v>
      </c>
    </row>
  </sheetData>
  <mergeCells count="88">
    <mergeCell ref="A41:C41"/>
    <mergeCell ref="A42:C42"/>
    <mergeCell ref="A1:C1"/>
    <mergeCell ref="A2:C2"/>
    <mergeCell ref="A6:C6"/>
    <mergeCell ref="A10:C10"/>
    <mergeCell ref="A49:C49"/>
    <mergeCell ref="A36:C36"/>
    <mergeCell ref="A45:C45"/>
    <mergeCell ref="A14:C14"/>
    <mergeCell ref="A32:C32"/>
    <mergeCell ref="A37:C37"/>
    <mergeCell ref="A13:C13"/>
    <mergeCell ref="A22:C22"/>
    <mergeCell ref="A23:C23"/>
    <mergeCell ref="A29:C29"/>
    <mergeCell ref="A15:C15"/>
    <mergeCell ref="A18:C18"/>
    <mergeCell ref="A111:C111"/>
    <mergeCell ref="A132:C132"/>
    <mergeCell ref="A50:C50"/>
    <mergeCell ref="A67:C67"/>
    <mergeCell ref="A70:C70"/>
    <mergeCell ref="A73:C73"/>
    <mergeCell ref="A82:C82"/>
    <mergeCell ref="A98:C98"/>
    <mergeCell ref="A103:C103"/>
    <mergeCell ref="A108:C108"/>
    <mergeCell ref="A88:C88"/>
    <mergeCell ref="A93:C93"/>
    <mergeCell ref="A129:C129"/>
    <mergeCell ref="A141:C141"/>
    <mergeCell ref="A148:C148"/>
    <mergeCell ref="A152:C152"/>
    <mergeCell ref="A115:C115"/>
    <mergeCell ref="A120:C120"/>
    <mergeCell ref="A121:C121"/>
    <mergeCell ref="A126:C126"/>
    <mergeCell ref="A140:C140"/>
    <mergeCell ref="A135:C135"/>
    <mergeCell ref="A236:C236"/>
    <mergeCell ref="A241:C241"/>
    <mergeCell ref="A163:C163"/>
    <mergeCell ref="A164:C164"/>
    <mergeCell ref="A211:C211"/>
    <mergeCell ref="A215:C215"/>
    <mergeCell ref="A201:C201"/>
    <mergeCell ref="A207:C207"/>
    <mergeCell ref="A259:C259"/>
    <mergeCell ref="A260:C260"/>
    <mergeCell ref="A277:C277"/>
    <mergeCell ref="A231:C231"/>
    <mergeCell ref="A168:C168"/>
    <mergeCell ref="A174:C174"/>
    <mergeCell ref="A175:C175"/>
    <mergeCell ref="A176:C176"/>
    <mergeCell ref="A197:C197"/>
    <mergeCell ref="A274:C274"/>
    <mergeCell ref="A295:C295"/>
    <mergeCell ref="A296:C296"/>
    <mergeCell ref="A305:C305"/>
    <mergeCell ref="A267:C267"/>
    <mergeCell ref="A270:C270"/>
    <mergeCell ref="A219:C219"/>
    <mergeCell ref="A228:C228"/>
    <mergeCell ref="A247:C247"/>
    <mergeCell ref="A254:C254"/>
    <mergeCell ref="A255:C255"/>
    <mergeCell ref="A337:C337"/>
    <mergeCell ref="A320:B320"/>
    <mergeCell ref="A314:C314"/>
    <mergeCell ref="A317:C317"/>
    <mergeCell ref="A312:C312"/>
    <mergeCell ref="A282:C282"/>
    <mergeCell ref="A286:C286"/>
    <mergeCell ref="A287:C287"/>
    <mergeCell ref="A294:B294"/>
    <mergeCell ref="A297:C297"/>
    <mergeCell ref="A313:C313"/>
    <mergeCell ref="A341:B341"/>
    <mergeCell ref="A327:B327"/>
    <mergeCell ref="A330:C330"/>
    <mergeCell ref="A322:C322"/>
    <mergeCell ref="A323:B323"/>
    <mergeCell ref="A325:C325"/>
    <mergeCell ref="A326:C326"/>
    <mergeCell ref="A331:C331"/>
    <mergeCell ref="A332:C332"/>
  </mergeCells>
  <phoneticPr fontId="0" type="noConversion"/>
  <pageMargins left="0.78740157480314965" right="0.39370078740157483" top="0.78740157480314965" bottom="0.59055118110236227" header="0.31496062992125984" footer="0.31496062992125984"/>
  <pageSetup paperSize="9" scale="67" firstPageNumber="96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Бурлаченко Н. Владимировна</dc:creator>
  <cp:lastModifiedBy>drotenko</cp:lastModifiedBy>
  <cp:lastPrinted>2019-05-29T13:47:41Z</cp:lastPrinted>
  <dcterms:created xsi:type="dcterms:W3CDTF">2019-05-16T10:26:58Z</dcterms:created>
  <dcterms:modified xsi:type="dcterms:W3CDTF">2019-05-30T10:53:55Z</dcterms:modified>
</cp:coreProperties>
</file>