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785" windowWidth="14805" windowHeight="6345" tabRatio="759" activeTab="2"/>
  </bookViews>
  <sheets>
    <sheet name="Пр №1 " sheetId="19" r:id="rId1"/>
    <sheet name="Пр№2" sheetId="20" r:id="rId2"/>
    <sheet name="Пр№3" sheetId="21" r:id="rId3"/>
  </sheets>
  <definedNames>
    <definedName name="_xlnm.Print_Titles" localSheetId="0">'Пр №1 '!$10:$10</definedName>
    <definedName name="_xlnm.Print_Titles" localSheetId="1">Пр№2!$11:$12</definedName>
    <definedName name="_xlnm.Print_Area" localSheetId="0">'Пр №1 '!$A$1:$D$86</definedName>
    <definedName name="_xlnm.Print_Area" localSheetId="1">Пр№2!$A$1:$F$240</definedName>
    <definedName name="_xlnm.Print_Area" localSheetId="2">Пр№3!$A$1:$D$19</definedName>
  </definedNames>
  <calcPr calcId="125725"/>
</workbook>
</file>

<file path=xl/calcChain.xml><?xml version="1.0" encoding="utf-8"?>
<calcChain xmlns="http://schemas.openxmlformats.org/spreadsheetml/2006/main">
  <c r="F231" i="20"/>
  <c r="D84" i="19"/>
  <c r="F230" i="20"/>
  <c r="C85" i="19"/>
  <c r="C84"/>
  <c r="C83" s="1"/>
  <c r="C82"/>
  <c r="C79"/>
  <c r="C77"/>
  <c r="C76"/>
  <c r="C73"/>
  <c r="C72" s="1"/>
  <c r="C67"/>
  <c r="C64"/>
  <c r="C63"/>
  <c r="C61" s="1"/>
  <c r="C60" s="1"/>
  <c r="C55"/>
  <c r="C51"/>
  <c r="C47"/>
  <c r="C44"/>
  <c r="C39"/>
  <c r="C35"/>
  <c r="C30"/>
  <c r="C23"/>
  <c r="C13"/>
  <c r="C12"/>
  <c r="C11" s="1"/>
  <c r="C86" s="1"/>
  <c r="E236" i="20"/>
  <c r="E67"/>
  <c r="E63"/>
  <c r="E60"/>
  <c r="E57"/>
  <c r="E56"/>
  <c r="E55"/>
  <c r="E53" s="1"/>
  <c r="E52" s="1"/>
  <c r="E50"/>
  <c r="E43"/>
  <c r="E40" s="1"/>
  <c r="E37"/>
  <c r="E32" s="1"/>
  <c r="E16" s="1"/>
  <c r="E15" s="1"/>
  <c r="E28"/>
  <c r="E26"/>
  <c r="E25"/>
  <c r="E17"/>
  <c r="E73"/>
  <c r="E76"/>
  <c r="E79"/>
  <c r="E82"/>
  <c r="E87"/>
  <c r="E86" s="1"/>
  <c r="E72" s="1"/>
  <c r="E89"/>
  <c r="E94"/>
  <c r="E102"/>
  <c r="E93" s="1"/>
  <c r="E114"/>
  <c r="E115"/>
  <c r="E113"/>
  <c r="E120"/>
  <c r="E127"/>
  <c r="E129"/>
  <c r="E134"/>
  <c r="E139"/>
  <c r="E150"/>
  <c r="E147" s="1"/>
  <c r="E146" s="1"/>
  <c r="E153"/>
  <c r="E159"/>
  <c r="E160"/>
  <c r="E176"/>
  <c r="E181"/>
  <c r="E169"/>
  <c r="E188"/>
  <c r="E210"/>
  <c r="E211"/>
  <c r="E209"/>
  <c r="E216"/>
  <c r="E215"/>
  <c r="E217"/>
  <c r="E222"/>
  <c r="E220" s="1"/>
  <c r="E224"/>
  <c r="E227"/>
  <c r="E230"/>
  <c r="E235"/>
  <c r="E234"/>
  <c r="E233" s="1"/>
  <c r="E238"/>
  <c r="F217"/>
  <c r="D82" i="19"/>
  <c r="D76"/>
  <c r="D77"/>
  <c r="D79"/>
  <c r="F74" i="20"/>
  <c r="D55" i="19"/>
  <c r="F50" i="20"/>
  <c r="F236"/>
  <c r="F235"/>
  <c r="F43"/>
  <c r="F40"/>
  <c r="F37"/>
  <c r="F32"/>
  <c r="F28"/>
  <c r="F26"/>
  <c r="F25" s="1"/>
  <c r="F16" s="1"/>
  <c r="F15" s="1"/>
  <c r="F17"/>
  <c r="D85" i="19"/>
  <c r="D83" s="1"/>
  <c r="F94" i="20"/>
  <c r="D73" i="19"/>
  <c r="D72"/>
  <c r="F220" i="20"/>
  <c r="F159"/>
  <c r="F150"/>
  <c r="F238"/>
  <c r="C14" i="21"/>
  <c r="D67" i="19"/>
  <c r="D64"/>
  <c r="D63"/>
  <c r="D61"/>
  <c r="D60" s="1"/>
  <c r="D51"/>
  <c r="D47"/>
  <c r="D44"/>
  <c r="D39"/>
  <c r="D35"/>
  <c r="D30"/>
  <c r="D23"/>
  <c r="D13"/>
  <c r="D12"/>
  <c r="D11" s="1"/>
  <c r="F210" i="20"/>
  <c r="F209" s="1"/>
  <c r="F187" s="1"/>
  <c r="F216"/>
  <c r="F215"/>
  <c r="F114"/>
  <c r="F113" s="1"/>
  <c r="F57"/>
  <c r="F56"/>
  <c r="F55" s="1"/>
  <c r="F53" s="1"/>
  <c r="F224"/>
  <c r="F227"/>
  <c r="F188"/>
  <c r="F169"/>
  <c r="F160"/>
  <c r="F153"/>
  <c r="F139"/>
  <c r="F134"/>
  <c r="F129"/>
  <c r="F127"/>
  <c r="F126"/>
  <c r="F120"/>
  <c r="F115"/>
  <c r="F89"/>
  <c r="F87"/>
  <c r="F86" s="1"/>
  <c r="F72" s="1"/>
  <c r="F82"/>
  <c r="F79"/>
  <c r="F76"/>
  <c r="F73"/>
  <c r="F67"/>
  <c r="F63" s="1"/>
  <c r="F60"/>
  <c r="F234"/>
  <c r="F233" s="1"/>
  <c r="F147"/>
  <c r="E187"/>
  <c r="F146"/>
  <c r="E126"/>
  <c r="F102"/>
  <c r="F93" s="1"/>
  <c r="D14" i="21"/>
  <c r="F52" i="20" l="1"/>
  <c r="F112"/>
  <c r="D86" i="19"/>
  <c r="E14" i="20"/>
  <c r="E13" s="1"/>
  <c r="F71"/>
  <c r="F14"/>
  <c r="F13" s="1"/>
  <c r="F240" s="1"/>
  <c r="E112"/>
  <c r="E71"/>
  <c r="E240" l="1"/>
</calcChain>
</file>

<file path=xl/sharedStrings.xml><?xml version="1.0" encoding="utf-8"?>
<sst xmlns="http://schemas.openxmlformats.org/spreadsheetml/2006/main" count="369" uniqueCount="343">
  <si>
    <t>Код</t>
  </si>
  <si>
    <t>Наименование групп, подгрупп, статей и подстатей доходов</t>
  </si>
  <si>
    <t xml:space="preserve">Налоговые доходы </t>
  </si>
  <si>
    <t>Единый социальный налог</t>
  </si>
  <si>
    <t>Единый социальный налог организаций, финансируемых за счет денежных сборов (взносов) граждан</t>
  </si>
  <si>
    <t xml:space="preserve">Единый социальный налог организаций, применяющих упрощенную систему налогообложения, бухгалтерского учета и отчетности </t>
  </si>
  <si>
    <t>Единый социальный налог специализированных организаций по подготовке спортсменов высокого класса</t>
  </si>
  <si>
    <t>Единый социальный налог православных религиозных организаций Тираспольско-Дубоссарской епархии</t>
  </si>
  <si>
    <t>Единый социальный налог прочих категорий налогоплательщиков</t>
  </si>
  <si>
    <t>Единый социальный налог лиц, осужденных к лишению свободы, и (или) лиц, содержащихся в лечебно-трудовых профилакториях</t>
  </si>
  <si>
    <t>Единый социальный налог, самостоятельно направленный страхователями на страховые выплаты</t>
  </si>
  <si>
    <t xml:space="preserve">Отчисления обязательных страховых взносов от выплат, начисленных в пользу граждан, подлежащих государственному пенсионному обеспечению </t>
  </si>
  <si>
    <t>Отчисления средств от налога на доходы</t>
  </si>
  <si>
    <t xml:space="preserve">Отчисления средств от налога на доходы на цели пенсионного страхования (обеспечения) </t>
  </si>
  <si>
    <t xml:space="preserve">Отчисления средств от налога на доходы на выплату гарантированных государством пособий по материнству </t>
  </si>
  <si>
    <t xml:space="preserve">Отчисления от поступлений таможенной пошлины по импортируемым товарам на гарантированные государством выплаты по материнству </t>
  </si>
  <si>
    <t xml:space="preserve">Неналоговые доходы </t>
  </si>
  <si>
    <t>Доходы, полученные от деятельности предприятий</t>
  </si>
  <si>
    <t>Доходы, полученные от поступления частичной стоимости путевок</t>
  </si>
  <si>
    <t xml:space="preserve">Доходы, полученные по регрессным искам от предприятий за выплаченные пенсии и единовременные пособия работникам, утратившим трудоспособность вследствие повреждения здоровья в результате несчастного случая или профессионального заболевания по вине предприятия, и семьям погибших на производстве </t>
  </si>
  <si>
    <t>Доходы, полученные по регрессным искам от предприятий за выплаченные пенсии по инвалидности вследствие трудового увечья или профессионального заболевания</t>
  </si>
  <si>
    <t xml:space="preserve">Доходы, полученные по регрессным искам от предприятий за выплаченные единовременные пособия работникам, утратившим работоспособность вследствие повреждения здоровья в результате несчастного случая или профессионального заболевания по вине предприятия, и семьям погибших на производстве </t>
  </si>
  <si>
    <t>Добровольные страховые взносы физических лиц для обеспечения граждан в случае наступления пенсионного возраста или утраты трудоспособности</t>
  </si>
  <si>
    <t xml:space="preserve">Целевые средства республиканского бюджета  </t>
  </si>
  <si>
    <t>Целевые средства республиканского бюджета для выплаты компенсаций за лиц, погибших в результате боевых действий по защите ПМР, не являющихся гражданами Приднестровской Молдавской Республики</t>
  </si>
  <si>
    <t>Целевые средства республиканского бюджета для выплаты пособий по беременности и родам, единовременных пособий женщинам, вставшим на учет в медицинских учреждениях в ранние сроки беременности, ежемесячных пособий на детей</t>
  </si>
  <si>
    <t>Целевые средства республиканского бюджета для выплаты компенсаций многодетным семьям на ребенка-первоклассника</t>
  </si>
  <si>
    <t>Целевые средства республиканского бюджета для выплаты пособий и компенсаций гражданам, пострадавшим вследствие Чернобыльской катастрофы и иных радиационных или техногенных катастроф</t>
  </si>
  <si>
    <t xml:space="preserve">Целевые средства республиканского бюджета для выплаты возмещения вреда по трудовому увечью </t>
  </si>
  <si>
    <t>Целевые средства республиканского бюджета для выплаты пособий и компенсаций гражданам при возникновении поствакцинальных осложнений</t>
  </si>
  <si>
    <t>Целевые средства республиканского бюджета для выплаты компенсаций транспортных расходов инвалидам</t>
  </si>
  <si>
    <t>Отчисления средств от платы за патент на цели страхования от безработицы</t>
  </si>
  <si>
    <t>Дотации, субвенции, целевые средства республиканского бюджета и безвозмездные поступления</t>
  </si>
  <si>
    <t>Доходы от реализации трудовых книжек</t>
  </si>
  <si>
    <t>Доходы от отозванных невыплаченных сумм пенсий и возврата переплат пенсий, пособий и ежемесячной дополнительной помощи прошлых лет</t>
  </si>
  <si>
    <t>Доходы от возврата переплат пенсий и пособий прошлых лет</t>
  </si>
  <si>
    <t>Доходы бюджета Единого государственного фонда социального страхования Приднестровской Молдавской Республики на 2018 год</t>
  </si>
  <si>
    <t>Расходы бюджета Единого государственного фонда социального страхования Приднестровской Молдавской Республики на 2018 год</t>
  </si>
  <si>
    <t>Функц.</t>
  </si>
  <si>
    <t xml:space="preserve"> Группа расходов, подгруппа расходов, предметная статья, подстатья, элемент расходов</t>
  </si>
  <si>
    <t>раз дел</t>
  </si>
  <si>
    <t>под раз дел</t>
  </si>
  <si>
    <t>0100</t>
  </si>
  <si>
    <t>Содержание органов управления фонда</t>
  </si>
  <si>
    <t>0101</t>
  </si>
  <si>
    <t>Функционирование исполнительной дирекции Единого государственного фонда социального страхования Приднестровской Молдавской Республики</t>
  </si>
  <si>
    <t>Текущие расходы</t>
  </si>
  <si>
    <t>Закупки товаров и оплата услуг</t>
  </si>
  <si>
    <t xml:space="preserve">Оплата труда </t>
  </si>
  <si>
    <t xml:space="preserve">должностной оклад (тарифная ставка) </t>
  </si>
  <si>
    <t xml:space="preserve">надбавки к должностному окладу </t>
  </si>
  <si>
    <t xml:space="preserve">дополнительная оплата к должностному окладу </t>
  </si>
  <si>
    <t>материальная помощь</t>
  </si>
  <si>
    <t>премирование</t>
  </si>
  <si>
    <t>прочие денежные выплаты</t>
  </si>
  <si>
    <t xml:space="preserve">Начисления на оплату труда (страховые взносы на государственное  социальное страхование граждан) </t>
  </si>
  <si>
    <t xml:space="preserve">Приобретение предметов снабжения и расходных материалов </t>
  </si>
  <si>
    <t>расходы на содержание автотранспорта</t>
  </si>
  <si>
    <t xml:space="preserve">прочие расходные материалы и предметы снабжения </t>
  </si>
  <si>
    <t xml:space="preserve">Командировки и служебные разъезды </t>
  </si>
  <si>
    <t>командировки внутри Приднестровской Молдавской Республики</t>
  </si>
  <si>
    <t>110420</t>
  </si>
  <si>
    <t>командировки за пределы Приднестровской Молдавской Республики</t>
  </si>
  <si>
    <t>Оплата услуг связи</t>
  </si>
  <si>
    <t xml:space="preserve">Оплата коммунальных услуг </t>
  </si>
  <si>
    <t>оплата содержания помещений</t>
  </si>
  <si>
    <t>оплата отопления помещений</t>
  </si>
  <si>
    <t>оплата освещения помещений</t>
  </si>
  <si>
    <t>оплата водоснабжения помещений</t>
  </si>
  <si>
    <t>оплата вывоза мусора</t>
  </si>
  <si>
    <t>оплата аренды помещений</t>
  </si>
  <si>
    <t>оплата газа</t>
  </si>
  <si>
    <t xml:space="preserve">Прочие текущие расходы на закупки товаров и оплату услуг </t>
  </si>
  <si>
    <t xml:space="preserve">оплата текущего ремонта оборудования и инвентаря </t>
  </si>
  <si>
    <t xml:space="preserve">оплата текущего ремонта зданий и помещений </t>
  </si>
  <si>
    <t>книги и периодические издания</t>
  </si>
  <si>
    <t>111043</t>
  </si>
  <si>
    <t>государственная и местная символика и государственные знаки отличия</t>
  </si>
  <si>
    <t>переподготовка кадров</t>
  </si>
  <si>
    <t>издательские услуги</t>
  </si>
  <si>
    <t>представительские расходы</t>
  </si>
  <si>
    <t>вневедомственная охрана</t>
  </si>
  <si>
    <t>111051</t>
  </si>
  <si>
    <t>информационно-вычислительные работы</t>
  </si>
  <si>
    <t>товары и услуги, не отнесенные к другим подстатьям</t>
  </si>
  <si>
    <t>Денежные компенсации</t>
  </si>
  <si>
    <t>Расходы по осуществлению основных функций бюджета на  страхование от безработицы</t>
  </si>
  <si>
    <t>Программа активной политики занятости</t>
  </si>
  <si>
    <t>профессиональное обучение</t>
  </si>
  <si>
    <t>государственные программы занятости</t>
  </si>
  <si>
    <t>другие государственные программы занятости</t>
  </si>
  <si>
    <t>организация общественных работ</t>
  </si>
  <si>
    <t xml:space="preserve">организация занятости несовершеннолетней молодежи </t>
  </si>
  <si>
    <t xml:space="preserve">рекламная и информационная деятельность </t>
  </si>
  <si>
    <t>рекламная деятельность</t>
  </si>
  <si>
    <t>информационная деятельность</t>
  </si>
  <si>
    <t>Программа материальной поддержки безработных</t>
  </si>
  <si>
    <t>выплаты пособий по безработице</t>
  </si>
  <si>
    <t>выплаты пособий по временной нетрудоспособности</t>
  </si>
  <si>
    <t xml:space="preserve">расходы, связанные с обслуживанием безработных </t>
  </si>
  <si>
    <t>оплата медосмотра при направлении на обучение и работу</t>
  </si>
  <si>
    <t>140800</t>
  </si>
  <si>
    <t>Прочие расходы</t>
  </si>
  <si>
    <t>Приобретение трудовых книжек</t>
  </si>
  <si>
    <t xml:space="preserve">Расходы по осуществлению основных функций бюджета по государственному социальному страхованию, по выплате государственных пособий по материнству и иных выплат </t>
  </si>
  <si>
    <t>Расходы по осуществлению основных функций бюджета по государственному социальному страхованию</t>
  </si>
  <si>
    <t>Выплата пособий по обязательному социальному страхованию работающим гражданам</t>
  </si>
  <si>
    <t>Сумма зачтенных самостоятельно произведенных расходов  по государственному социальному страхованию</t>
  </si>
  <si>
    <t>Возмещение затрат по выплате пособий по государственному социальному страхованию</t>
  </si>
  <si>
    <t xml:space="preserve">Санаторно-курортное лечение и оздоровление работников и членов их семей </t>
  </si>
  <si>
    <t xml:space="preserve">санаторно-курортное лечение и оздоровление </t>
  </si>
  <si>
    <t>детское оздоровление</t>
  </si>
  <si>
    <t>Реабилитация в учреждениях здравоохранения</t>
  </si>
  <si>
    <t>частичное возмещение стоимости операций</t>
  </si>
  <si>
    <t xml:space="preserve">реабилитация  в лечебно-профилактических учреждениях </t>
  </si>
  <si>
    <t xml:space="preserve">Содержание и развитие физкультурно-оздоровительных и спортивных учреждений, детско-юношеских спортивных школ </t>
  </si>
  <si>
    <t xml:space="preserve">содержание физкультурно-оздоровительных клубов, детских спортивных школ ФПП </t>
  </si>
  <si>
    <t xml:space="preserve">Выплата единовременных пособий работникам, утратившим трудоспособность вследствие повреждения здоровья в результате несчастного случая или профессионального заболевания по вине организации, и семьям погибших на производстве </t>
  </si>
  <si>
    <t>Изготовление бланочной продукции</t>
  </si>
  <si>
    <t>изготовление бланков листков нетрудоспособности</t>
  </si>
  <si>
    <t>Выплата гарантированных государством пособий по материнству</t>
  </si>
  <si>
    <t>Выплата единовременных пособий при рождении (усыновлении) ребенка отдельным  категориям граждан</t>
  </si>
  <si>
    <t>Выплата дополнительных единовременных пособий при рождении (усыновлении) ребенка отдельным  категориям граждан</t>
  </si>
  <si>
    <t>Выплата ежемесячных пособий по уходу за ребенком до достижения им возраста полутора лет отдельным категориям граждан</t>
  </si>
  <si>
    <t>Выплата пособий, компенсаций, возмещений вреда и иных выплат, возмещаемых республиканским бюджетом</t>
  </si>
  <si>
    <t>Выплата пособий по беременности и родам, на детей малообеспеченных семей</t>
  </si>
  <si>
    <t>выплата пособий по беременности и родам</t>
  </si>
  <si>
    <t>выплата единовременных пособий женщинам, вставшим на учет в ранние сроки беременности</t>
  </si>
  <si>
    <t>выплата ежемесячных пособий на детей малообеспеченных семей</t>
  </si>
  <si>
    <t>Выплата возмещения вреда по трудовому увечью</t>
  </si>
  <si>
    <t>Выплата компенсаций многодетным семьям на ребенка-первоклассника</t>
  </si>
  <si>
    <t>Выплата пособий и компенсаций гражданам при возникновении поствакцинальных осложнений</t>
  </si>
  <si>
    <t>Выплата компенсаций инвалидам на транспортные расходы</t>
  </si>
  <si>
    <t>Выплата пособий, компенсаций, возмещения вреда гражданам, пострадавшим вследствие Чернобыльской  катастрофы и иных радиационных или техногенных катастроф</t>
  </si>
  <si>
    <t>выплата ежемесячных пособий на ребенка</t>
  </si>
  <si>
    <t xml:space="preserve">выплата ежемесячных пособий на каждого ребенка, ставшего инвалидом или находящегося на диспансерном учете по заболеванию вследствие аварии на Чернобыльской  АЭС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</si>
  <si>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выплата ежемесячных возмещений вреда здоровью инвалидам (I,II,III групп и без установления инвалидности)</t>
  </si>
  <si>
    <t>выплата ежемесячных возмещений вреда по случаю потери кормильца  (детям, супругу, родителям)</t>
  </si>
  <si>
    <t>выплата ежемесячных компенсаций по случаю потери кормильца (детям, супругу, родителям)</t>
  </si>
  <si>
    <t>выплата прочих ежемесячных пособий, компенсаций и возмещений</t>
  </si>
  <si>
    <t xml:space="preserve">выплата ежегодных компенсаций на оздоровление </t>
  </si>
  <si>
    <t>выплата прочих разовых компенсаций</t>
  </si>
  <si>
    <t>153800</t>
  </si>
  <si>
    <t>Выплата иных пособий и компенсаций</t>
  </si>
  <si>
    <t xml:space="preserve">Расходы по осуществлению основных функций бюджета по пенсионному обеспечению (страхованию) </t>
  </si>
  <si>
    <t>Выплата получателям трудовых пенсий за счет средств Фонда</t>
  </si>
  <si>
    <t>Выплата получателям трудовых пенсий по возрасту</t>
  </si>
  <si>
    <t>Выплата получателям трудовых пенсий по инвалидности</t>
  </si>
  <si>
    <t>выплата получателям трудовых пенсий по инвалидности вследствие общего заболевания</t>
  </si>
  <si>
    <t>выплата получателям трудовых пенсий по инвалидности вследствие трудового увечья или профессионального заболевания</t>
  </si>
  <si>
    <t>Выплата получателям трудовых пенсий по случаю потери кормильца</t>
  </si>
  <si>
    <t>Выплата получателям трудовых пенсий за выслугу лет</t>
  </si>
  <si>
    <t xml:space="preserve">выплата трудовых пенсий инвалидам вследствие ранения, контузии, увечья, полученных при исполнении обязанностей военной службы, либо заболевания, связанного исполнением этих обязанностей </t>
  </si>
  <si>
    <t>выплата трудовых пенсий участникам Великой Отечественной войны, ставшим инвалидами, независимо от причины инвалидности</t>
  </si>
  <si>
    <t>выплата трудовых пенсий вдовам погибших в период Великой Отечественной войны и вдовам умерших инвалидов Великой Отечественной войны</t>
  </si>
  <si>
    <t>160155</t>
  </si>
  <si>
    <t>160156</t>
  </si>
  <si>
    <t>Выплата получателям трудовых и социальных пенсий за счет средств республиканского бюджета</t>
  </si>
  <si>
    <t>Выплата получателям трудовых пенсий по возрасту, выплачиваемых за счет средств республиканского бюджета</t>
  </si>
  <si>
    <t>выплата получателям трудовых пенсий по возрасту, гражданам, пострадавшим вследствие Чернобыльской катастрофы или иных радиационных и техногенных катастроф</t>
  </si>
  <si>
    <t>Выплата получателям трудовых пенсий по инвалидности, назначенных на условиях, предусмотренных для военнослужащих</t>
  </si>
  <si>
    <t>выплата получателям трудовых пенсий по инвалидности вследствие военной травмы, связанной с исполнением обязанностей военнослужащих</t>
  </si>
  <si>
    <t>выплата получателям трудовых пенсий по инвалидности вследствие военной травмы, полученной в результате боевых действий при защите Приднестровской Молдавской Республики</t>
  </si>
  <si>
    <t>выплата получателям трудовых пенсий по инвалидности вследствие военной травмы, не связанной с исполнением обязанностей военнослужащих</t>
  </si>
  <si>
    <t>выплата получателям трудовых пенсий по инвалидности вследствие аварии на Чернобыльской атомной электростанции</t>
  </si>
  <si>
    <t>Выплата получателям трудовых пенсий по случаю потери кормильца,  назначенных на условиях, предусмотренных для военнослужащих</t>
  </si>
  <si>
    <t>выплата получателям трудовых пенсий по случаю потери кормильца, членам семей военнослужащих</t>
  </si>
  <si>
    <t>выплата получателям трудовых пенсий по случаю потери кормильца, членам семей погибших либо умерших вследствие военной травмы или заболевания, полученных в период боевых действий при защите Приднестровской Молдавской Республики</t>
  </si>
  <si>
    <t>выплата получателям трудовых пенсий по случаю потери кормильца, членам семей погибших либо умерших вследствие военной травмы или заболевания, полученных при выполнении интернационального долга в Республике Афганистан</t>
  </si>
  <si>
    <t>выплата получателям трудовых пенсий по случаю потери кормильца, членам семей погибших либо умерших вследствие военной травмы или заболевания, полученных в период боевых действий в годы Великой Отечественной войны</t>
  </si>
  <si>
    <t>Выплата получателям социальных пенсий</t>
  </si>
  <si>
    <t>выплата получателям социальных пенсий по возрасту</t>
  </si>
  <si>
    <t>выплата получателям социальных пенсий инвалидам вследствие  общего заболевания</t>
  </si>
  <si>
    <t>выплата получателям социальных пенсий инвалидам вследствие заболевания с детства</t>
  </si>
  <si>
    <t>выплата получателям социальных пенсий детям-инвалидам в возрасте до 18 (восемнадцати) лет</t>
  </si>
  <si>
    <t>выплата получателям социальных пенсий детям в случае потери кормильца</t>
  </si>
  <si>
    <t xml:space="preserve">Выплата вторых и дополнительных пенсий, надбавок и повышений к пенсиям за счет средств республиканского бюджета </t>
  </si>
  <si>
    <t>выплата вторых пенсий инвалидам вследствие ранения, контузии, увечья, полученных при исполнении обязанностей военной службы либо заболевания, связанного с исполнением этих обязанностей</t>
  </si>
  <si>
    <t>выплата вторых пенсий участникам Великой Отечественной войны, ставшими инвалидами независимо от причины инвалидности</t>
  </si>
  <si>
    <t>выплата вторых пенсий вдовам погибших в период Великой Отечественной войны  и вдовам умерших инвалидов Великой Отечественной войны</t>
  </si>
  <si>
    <t>160315</t>
  </si>
  <si>
    <t>160316</t>
  </si>
  <si>
    <t>Выплата дополнительных пенсий</t>
  </si>
  <si>
    <t xml:space="preserve">выплата дополнительных пенсий инвалидам вследствие военной травмы, полученной в результате боевых действий в войнах, вооруженных конфликтах и иных боевых операциях по защите СССР и вооруженных конфликтах на территории других государств </t>
  </si>
  <si>
    <t xml:space="preserve">выплата дополнительных пенсий инвалидам вследствие военной травмы, полученной в результате боевых действий по защите Приднестровской Молдавской  Республики </t>
  </si>
  <si>
    <t>выплата дополнительных пенсий за погибших либо умерших вследствие военной травмы или заболевания, полученных в результате участия в боевых действиях по защите Приднестровской Молдавской Республики</t>
  </si>
  <si>
    <t>выплата дополнительных пенсий за погибших либо умерших вследствие военной травмы или заболевания, полученных в результате участия в боевых действиях по защите Приднестровской Молдавской Республики, посмертно награжденных Орденом Республики</t>
  </si>
  <si>
    <t xml:space="preserve">Выплата дополнительных пенсий по указам Президента Приднестровской Молдавской Республики </t>
  </si>
  <si>
    <t>Выплата надбавок к пенсиям</t>
  </si>
  <si>
    <t>выплата надбавок неработающим получателям пенсий, имеющим на своем иждивении нетрудоспособных членов семьи</t>
  </si>
  <si>
    <t xml:space="preserve">выплата надбавок на уход пенсионерам, достигшим 75-летнего возраста </t>
  </si>
  <si>
    <t>выплата надбавок на уход пенсионерам, достигшим 100-летнего возраста</t>
  </si>
  <si>
    <t>выплата надбавок на уход инвалидам I группы</t>
  </si>
  <si>
    <t>выплата надбавок на уход одиноким инвалидам II группы, временно нуждающимся в посторонней помощи по заключению лечебного учреждения</t>
  </si>
  <si>
    <t>выплата надбавок на уход детям-инвалидам до 18 (восемнадцати)  лет, временно нуждающимся в посторонней помощи по заключению лечебного учреждения</t>
  </si>
  <si>
    <t>выплата надбавок участникам ликвидации последствий Чернобыльской катастрофы или иных радиационных и техногенных  катастроф</t>
  </si>
  <si>
    <t>160349</t>
  </si>
  <si>
    <t>выплата надбавок на уход детям-инвалидам до 18 (восемнадцати)  лет</t>
  </si>
  <si>
    <t>Выплата повышений к пенсиям</t>
  </si>
  <si>
    <t>выплата повышений к пенсиям участникам боевых действий в период Великой Отечественной войны и лицам вольнонаемного состава</t>
  </si>
  <si>
    <t>выплата повышений к пенсиям участникам боевых действий по защите Приднестровской Молдавской Республики</t>
  </si>
  <si>
    <t>выплата повышений участникам боевых действий в других войнах, вооруженных конфликтах, иных боевых операциях по защите СССР, в том числе в локальных войнах и вооруженных конфликтах на территории других государств</t>
  </si>
  <si>
    <t>выплата повышений к пенсиям бывшим узникам концлагерей, гетто и других мест принудительного содержания, созданных фашистами и их союзниками в период Второй мировой войны</t>
  </si>
  <si>
    <t>выплата повышений к пенсиям гражданам, не менее 4 (четырех) месяцев находившимся на военной службе в период с 22 июня 1941 года по 3 сентября 1945 года</t>
  </si>
  <si>
    <t>выплата повышений к пенсиям гражданам, проработавшим не менее 6 (шести) месяцев в годы Великой Отечественной войны, с 22 июня 1941 года по 9 мая 1945 года</t>
  </si>
  <si>
    <t>выплата повышений к пенсиям гражданам, награжденным орденами и медалями СССР или Приднестровской Молдавской Республики за самоотверженный труд и безупречную воинскую службу в тылу врага в годы Великой Отечественной войны</t>
  </si>
  <si>
    <t>выплата повышений к пенсиям инвалидам с детства вследствие ранения, контузии, увечья, связанных с боевыми действиями в период Великой Отечественной войны или боевыми действиями в Приднестровской Молдавской Республике</t>
  </si>
  <si>
    <t>выплата повышений к пенсиям гражданам, необоснованно репрессированным по политическим мотивам и впоследствии реабилитированным</t>
  </si>
  <si>
    <t>выплата повышений к пенсиям вдовам и родителям лиц, погибших либо умерших вследствие военной травмы или заболевания, полученных в результате участия в боевых действиях по защите СССР или на территории Республики Афганистан</t>
  </si>
  <si>
    <t>выплата повышений к пенсиям гражданам, родившимся по 31 декабря 1931 года</t>
  </si>
  <si>
    <t>выплата повышений к пенсиям гражданам, являвшимся депутатами районных, городских Советов народных депутатов 4 (четырех) и более созывов</t>
  </si>
  <si>
    <t>выплата повышений к пенсиям лицам, имеющим ученую степень доктора наук, утвержденную в порядке, предусмотренном законодательством Приднестровской Молдавской Республики</t>
  </si>
  <si>
    <t>выплата повышений к пенсиям лицам, награжденным знаком "Почетный донор ПМР" или аналогичным знаком СССР или МССР</t>
  </si>
  <si>
    <t>выплата повышений к социальной пенсии инвалидам с детства и детям-инвалидам до 18 (восемнадцати) лет в случае потери одного или обоих родителей</t>
  </si>
  <si>
    <t>160379</t>
  </si>
  <si>
    <t>выплата повышений к пенсиям родителям, в том числе одиноким родителям, чьи несовершеннолетние дети погибли в результате боевых действий в ПМР в 1992 году</t>
  </si>
  <si>
    <t>Выплата дополнительного материального обеспечения гражданам, награжденным орденами и медалями за выдающиеся достижения и особые заслуги, и ежемесячных персональных выплат близким родственникам граждан, награжденных посмертно орденами и медалями Приднестровской Молдавской Республики, за счет средств республиканского бюджета</t>
  </si>
  <si>
    <t>Выплата дополнительного материального обеспечения гражданам, награжденным орденами и медалями за выдающиеся достижения и особые заслуги</t>
  </si>
  <si>
    <t>выплата дополнительного материального обеспечения  Героям Социалистического Труда</t>
  </si>
  <si>
    <t>выплата дополнительного материального обеспечения гражданам, награжденным орденом Трудовой Славы трех степеней</t>
  </si>
  <si>
    <t>выплата дополнительного материального обеспечения гражданам, награжденным Орденом Республики</t>
  </si>
  <si>
    <t>выплата дополнительного материального обеспечения  гражданам, награжденным Орденом Ленина</t>
  </si>
  <si>
    <t>выплата дополнительного материального обеспечения  гражданам, награжденным Орденом Почета Приднестровской Молдавской Республики</t>
  </si>
  <si>
    <t xml:space="preserve">выплата дополнительного материального обеспечения  гражданам, награжденным орденом Славы  II и III степени </t>
  </si>
  <si>
    <t xml:space="preserve">выплата дополнительного материального обеспечения  гражданам, награжденным орденом Трудовой Славы II и III степени </t>
  </si>
  <si>
    <t>выплата дополнительного материального обеспечения  гражданам,  награжденным орденом "Трудовая Слава" Приднестровской Молдавской Республики</t>
  </si>
  <si>
    <t xml:space="preserve">выплата дополнительного материального обеспечения  гражданам, награжденным орденом Красного Знамени </t>
  </si>
  <si>
    <t xml:space="preserve">выплата дополнительного материального обеспечения  гражданам, награжденным орденом Трудового Красного Знамени </t>
  </si>
  <si>
    <t xml:space="preserve">выплата дополнительного материального обеспечения  гражданам, награжденным орденом Красной Звезды </t>
  </si>
  <si>
    <t xml:space="preserve">выплата дополнительного материального обеспечения  гражданам, награжденным орденом Октябрьской Революции </t>
  </si>
  <si>
    <t>выплата дополнительного материального обеспечения  гражданам, награжденным орденом Дружбы Народов</t>
  </si>
  <si>
    <t>выплата дополнительного материального обеспечения  гражданам, награжденным орденом Отечественной войны I и II степеней</t>
  </si>
  <si>
    <t xml:space="preserve">выплата дополнительного материального обеспечения лауреатам Государственной премии Приднестровской Молдавской Республики </t>
  </si>
  <si>
    <t>выплата дополнительного материального обеспечения лауреатам государственных премий СССР, МССР</t>
  </si>
  <si>
    <t>Выплата ежемесячных персональных выплат близким родственникам граждан, награжденных посмертно орденами и медалями Приднестровской Молдавской Республики</t>
  </si>
  <si>
    <t>выплата ежемесячных персональных выплат близким родственникам граждан, награжденных посмертно Орденом Республики</t>
  </si>
  <si>
    <t>выплата ежемесячных персональных выплат близким родственникам граждан, награжденных посмертно Орденом Почета ПМР</t>
  </si>
  <si>
    <t xml:space="preserve">выплата прочих ежемесячных персональных выплат близким родственникам граждан, погибших или умерших в результате боевых действий по защите Приднестровской Молдавской Республики </t>
  </si>
  <si>
    <t>Выплата пособий на погребение</t>
  </si>
  <si>
    <t xml:space="preserve">выплата пособий на погребение получателей трудовых пенсий, назначенных на общих основаниях </t>
  </si>
  <si>
    <t>выплата пособий на погребение получателей пенсий из республиканского бюджета</t>
  </si>
  <si>
    <t>выплата пособий на погребение получателей трудовых пенсий, назначенных на основаниях, установленных для военнослужащих</t>
  </si>
  <si>
    <t>выплата пособий на погребение получателей социальных пенсий</t>
  </si>
  <si>
    <t xml:space="preserve">Выплата ежемесячной и единовременной финансовой помощи  </t>
  </si>
  <si>
    <t>выплата ежемесячной дополнительной помощи к пенсии</t>
  </si>
  <si>
    <t>160630</t>
  </si>
  <si>
    <t>выплата прочих компенсаций и доплат</t>
  </si>
  <si>
    <t>Расходы по выплате за погибших в результате боевых действий по защите Приднестровской Молдавской Республики лиц, не являющихся гражданами Приднестровской Молдавской Республики</t>
  </si>
  <si>
    <t>выплата компенсаций близким родственникам, проживающим за пределами  ПМР, за лиц, погибших в результате боевых действий по защите Приднестровской Молдавской Республики</t>
  </si>
  <si>
    <t xml:space="preserve">оплата почтовых услуг за перевод и доставку компенсаций и ежемесячных персональных выплат </t>
  </si>
  <si>
    <t xml:space="preserve">Расходы по доставке пенсий </t>
  </si>
  <si>
    <t>расходы по доставке трудовых пенсий, назначенных на общих основаниях</t>
  </si>
  <si>
    <t>расходы по доставке трудовых пенсий, назначенных на основаниях для военнослужащих, социальных пенсий, доплат и прочих выплат пенсионерам за счет республиканского бюджета</t>
  </si>
  <si>
    <t>200000</t>
  </si>
  <si>
    <t>Капитальные вложения</t>
  </si>
  <si>
    <t xml:space="preserve">240000 </t>
  </si>
  <si>
    <t>Капитальные вложения в основные фонды</t>
  </si>
  <si>
    <t>приобретение оборудования и предметов длительного пользования, относящихся к основным фондам</t>
  </si>
  <si>
    <t>приобретение непроизводственного оборудования и предметов длительного пользования для государственных учреждений</t>
  </si>
  <si>
    <t xml:space="preserve">Расходы на ремонт зданий ЕГФСС </t>
  </si>
  <si>
    <t>800000</t>
  </si>
  <si>
    <t>Итого расходов</t>
  </si>
  <si>
    <t>Сравнительная таблица Приложение № 1</t>
  </si>
  <si>
    <t>Приднестровской Молдавской Республики</t>
  </si>
  <si>
    <t xml:space="preserve">страхования   Приднестровской  Молдавской  Республики  </t>
  </si>
  <si>
    <t>Сравнительная таблица Приложение № 2</t>
  </si>
  <si>
    <t>Единый социальный налог, зачисленный в Фонд на цели пенсионного страхования (обеспечения)</t>
  </si>
  <si>
    <t>Единый социальный налог республиканских обществ глухих, слепых и учрежденных ими учебно-производственных предприятий, общественных организаций инвалидов и учрежденных ими организаций</t>
  </si>
  <si>
    <t>Единый социальный налог общественных организаций ветеранов войны, труда и вооруженных сил в части выплат в пользу участников боевых действий и вооруженных конфликтов</t>
  </si>
  <si>
    <t>Единый социальный налог частных нотариусов и адвокатов</t>
  </si>
  <si>
    <t>Единый социальный налог, зачисленный в Фонд на цели социального страхования работающих граждан</t>
  </si>
  <si>
    <t>Единый социальный налог, зачисленный в Фонд на цели страхования от безработицы</t>
  </si>
  <si>
    <t>Отчисления средств от фиксированного сельскохозяйственного налога*</t>
  </si>
  <si>
    <t>Отчисления средств от фиксированного сельскохозяйственного налога на цели пенсионного страхования (обеспечения)</t>
  </si>
  <si>
    <t>Отчисления средств от фиксированного сельскохозяйственного налога на цели социального страхования работающих граждан</t>
  </si>
  <si>
    <t>Отчисления средств от фиксированного сельскохозяйственного налога на цели страхования от безработицы</t>
  </si>
  <si>
    <t>Отчисления обязательных страховых взносов</t>
  </si>
  <si>
    <t>Отчисления обязательных страховых взносов, установленных для частных нотариусов и адвокатов на цели пенсионного страхования (обеспечения)</t>
  </si>
  <si>
    <t>Отчисления обязательных страховых взносов, установленных для частных нотариусов и адвокатов на выплату гарантированных государством пособий по материнству</t>
  </si>
  <si>
    <t>Отчисления обязательных страховых взносов, установленных для частных натариусов</t>
  </si>
  <si>
    <t>Штрафы по взносам в Фонд на цели пенсионного страхования (обеспечения)</t>
  </si>
  <si>
    <t>Штрафы по взносам в Фонд на цели социального страхования работающих граждан</t>
  </si>
  <si>
    <t>Штрафы по взносам в Фонд на цели страхования от безработицы</t>
  </si>
  <si>
    <t xml:space="preserve">Отчисления средств от платы за патент </t>
  </si>
  <si>
    <t>Отчисления средств от платы за патент на цели пенсионного страхования (обеспечения)</t>
  </si>
  <si>
    <t xml:space="preserve">Отчисления средств от платы за патент на выплату гарантированных государством пособий по материнству  </t>
  </si>
  <si>
    <t>Прочие налоговые поступления в Фонд</t>
  </si>
  <si>
    <t>Прочие налоговые поступления в Фонд на цели пенсионного страхования (обеспечения)</t>
  </si>
  <si>
    <t>Прочие налоговые поступления в Фонд на цели социального страхования работающих граждан</t>
  </si>
  <si>
    <t>Прочие налоговые поступления в Фонд на цели страхования от безработицы</t>
  </si>
  <si>
    <t>Доходы от возврата переплат ежемесячной дополнительной помощи  прошлых лет</t>
  </si>
  <si>
    <t>Прочие неналоговые доходы внебюджетных фондов</t>
  </si>
  <si>
    <t>Целевые средства республиканского бюджета  для  выплаты трудовых пенсий некоторым категориям получателей, социальных пенсий, дополнительных и вторых пенсий, надбавок и повышений к пенсиям, дополнительного материального обеспечения и прочих выплат получателям пенсий</t>
  </si>
  <si>
    <t>Целевые средства республиканского бюджета для выплаты прочих ежемесячных и единовременных выплат</t>
  </si>
  <si>
    <t>Поступление средств ежемесячной гуманитарной помощи Российской Федерации</t>
  </si>
  <si>
    <t>Поступление средств на выплату ежемесячной гуманитарной помощи Российской Федерации в бюджет Единого государственного фонда социального страхования</t>
  </si>
  <si>
    <t>Доходы, полученные от возврата переплат ежемесячной гуманитарной помощи Российской федерации прошлых лет</t>
  </si>
  <si>
    <t>Источники финансирования дефицита бюджета Единого государственного фонда социального страхования Приднестровской Молдавской Республики на 2018 год</t>
  </si>
  <si>
    <t>Наименование разделов и подразделов</t>
  </si>
  <si>
    <t>0500</t>
  </si>
  <si>
    <t>Прочие источники</t>
  </si>
  <si>
    <t>Итого</t>
  </si>
  <si>
    <t>300000</t>
  </si>
  <si>
    <t>Предоставление и возврат займов за счет бюджета</t>
  </si>
  <si>
    <t>310300</t>
  </si>
  <si>
    <t>возврат прочих займов</t>
  </si>
  <si>
    <t>Сравнительная таблица Приложение № 3</t>
  </si>
  <si>
    <t>Всего доходов</t>
  </si>
  <si>
    <t>160640</t>
  </si>
  <si>
    <t>единовременные выплаты отдельным категориям получателей к знаменательным датам</t>
  </si>
  <si>
    <t>выплата трудовых пенсий:- вдовам, не вступившим в новый брак, и родителям защитников Приднестровской Молдавской Республики, погибших либо умерших вследствие военной травмы или заболевания, полученных в перид боевых действий при защите Приднестровской Молдавской Республики;                                                                                                   - вдовам, не вступившим в новый брак, и родителям умерших инвалидов вследствие военной травмы или заболевания, полученных в период боевых действий при защите Приднестровской Молдавской Республики, независимо от причины смерти</t>
  </si>
  <si>
    <t>выплата трудовых пенсий:- вдовам, не вступившим в новый брак, и родителям участников боевых действий, погибших либо умерших вследствие военной травмы или заболевания, полученных в период боевых действий на территории других государств, перечень которых установлен действующим законодательством Приднестровской Молдавской Республики;                                                                                                                        -вдовам, не вступившим в новый брак, и родителям умерших инвалидов вследствие военной травмы или заболевания, полученных в период боевых действий на территории других государств, перечень которых установлен действуюющим законодательством Приднестровской Молдавской Республики, независимо от причины смерти</t>
  </si>
  <si>
    <t>выплата вторых пенсий: - вдовам, не вступившим в новый брак, и родителям защитников Приднестровской Молдавской Республики, погибших либо умерших вследствие военной травмы или заболевания, полученных в период боевых действий при защите Приднестровской Молдавской Республики;                                                                                                                                                                                                                                           -вдовам, не вступившим в новый брак, и родителям умерших инвалидов вследствие военной травмы или заболевания, полученных в период боевых действий при защите Приднестровской Молдавской Республики, независимо от причины смерти</t>
  </si>
  <si>
    <t>выплата вторых пенсий: - вдовам, не вступившим в новый брак, и родителям участников боевых действий, погибших либо умерших вследствие военной трвмы или заболевания, полученных в период боевых действий на территории других государств, перечень которых установлен действующим законодательством Приднестровской Молдавской Республики;                                                                                                             -вдовам, не вступившим в новый брак, и родителям умерших инвалидов вследствие военной травмы или заболевания, полученных в период боевых действий на территории других государств, перечень которых установлен действующим законодательством Приднестровской Молдавской Республики, независимо от причины смерти</t>
  </si>
  <si>
    <t>160900</t>
  </si>
  <si>
    <t>Расходы по выплате гуманитарной помощи Российской Федерации</t>
  </si>
  <si>
    <t>160910</t>
  </si>
  <si>
    <t>Выплата ежемесячной гуманитарной помощи Российской Федерации пенсионерам Приднестровской Молдавской Республики</t>
  </si>
  <si>
    <t>160920</t>
  </si>
  <si>
    <t>Возврат возвращённых излишне полученных сумм гуманитарной помощи Российской Федерации прошлых лет</t>
  </si>
  <si>
    <t xml:space="preserve">Сумма штрафов, подлежащая зачислению в Фонд </t>
  </si>
  <si>
    <t>Текущая редакция</t>
  </si>
  <si>
    <t>Предлагаемая редакция</t>
  </si>
  <si>
    <t>к проекту закона Приднестровской   Молдавской   Республики</t>
  </si>
  <si>
    <t>к   проекту закона Приднестровской  Молдавской  Республики</t>
  </si>
  <si>
    <t>на 2018 год»</t>
  </si>
  <si>
    <t xml:space="preserve"> «О бюджете Единого государственного фонда социального</t>
  </si>
  <si>
    <t>«О внесении изменений в Закон</t>
  </si>
  <si>
    <t>«О внесении изменений  в Закон</t>
  </si>
  <si>
    <t>«О бюджете Единого государственного фонда социального</t>
  </si>
  <si>
    <t>организация временной занятости молодежи «Молодежная практика», «Стажер»</t>
  </si>
  <si>
    <t>содержание ГУ «Республиканский спортивный реабилитационно-восстановительный центр инвалидов»</t>
  </si>
  <si>
    <t xml:space="preserve">Выплата трудовых пенсий получателям двух пенсий в соответствии со статьей 6 Закона ПМР «О государственном пенсионном обеспечении граждан в Приднестровской Молдавской Республике» </t>
  </si>
  <si>
    <t>выплата получателям социальных пенсий, в соответствии со статьей 6 Закона ПМР «О государственном пенсионном обеспечении граждан в Приднестровской Молдавской Республике»</t>
  </si>
  <si>
    <t>Выплата вторых пенсий, в соответствии со статьей 6 Закона ПМР «О государственном пенсионном обеспечении граждан в Приднестровской Молдавской  Республике»</t>
  </si>
  <si>
    <t>выплата дополнительных пенсий за погибших либо умерших вследствие военной травмы или заболевания, полученных в результате участия в боевых действиях по защите Приднестровской Молдавской Республики, посмертно награжденных орденом «За личное мужество»</t>
  </si>
  <si>
    <t>выплата повышений к пенсиям гражданам, награжденным медалью «За оборону Ленинграда» или знаком «Жителю блокадного Ленинграда»</t>
  </si>
  <si>
    <t>выплата дополнительного материального обеспечения  гражданам, награжденным орденом «За личное мужество» Приднестровской Молдавской Республики</t>
  </si>
  <si>
    <t>выплата дополнительного материального обеспечения  гражданам, награжденным орденом «Знак Почета» СССР</t>
  </si>
  <si>
    <t xml:space="preserve">выплата дополнительного материального обеспечения женщинам, награжденным орденом «Мать-Героиня» Приднестровской Молдавской Республики </t>
  </si>
  <si>
    <t xml:space="preserve">выплата дополнительного материального обеспечения  женщинам, награжденным орденом (имеющим звание) «Мать-Героиня» СССР </t>
  </si>
  <si>
    <t>выплата ежемесячных персональных выплат близким родственникам граждан, награжденных посмертно орденом «За личное мужество»</t>
  </si>
  <si>
    <t>выплата ежемесячных персональных выплат близким родственникам граждан, награжденных посмертно медалью «Защитнику Приднестровья»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</si>
</sst>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</font>
    <font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81">
    <xf numFmtId="0" fontId="0" fillId="0" borderId="0" xfId="0"/>
    <xf numFmtId="0" fontId="2" fillId="2" borderId="0" xfId="0" applyFont="1" applyFill="1" applyAlignment="1">
      <alignment horizontal="left" vertical="top"/>
    </xf>
    <xf numFmtId="0" fontId="2" fillId="2" borderId="0" xfId="0" applyFont="1" applyFill="1" applyBorder="1" applyAlignment="1">
      <alignment horizontal="right" vertical="top" wrapText="1"/>
    </xf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3" fontId="2" fillId="2" borderId="0" xfId="0" applyNumberFormat="1" applyFont="1" applyFill="1"/>
    <xf numFmtId="3" fontId="1" fillId="2" borderId="2" xfId="0" applyNumberFormat="1" applyFont="1" applyFill="1" applyBorder="1" applyAlignment="1">
      <alignment horizontal="right" vertical="center" wrapText="1"/>
    </xf>
    <xf numFmtId="3" fontId="2" fillId="2" borderId="2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7" fillId="2" borderId="0" xfId="0" applyFont="1" applyFill="1"/>
    <xf numFmtId="49" fontId="7" fillId="2" borderId="2" xfId="0" applyNumberFormat="1" applyFont="1" applyFill="1" applyBorder="1" applyAlignment="1">
      <alignment horizontal="left" vertical="top"/>
    </xf>
    <xf numFmtId="4" fontId="2" fillId="2" borderId="0" xfId="0" applyNumberFormat="1" applyFont="1" applyFill="1"/>
    <xf numFmtId="49" fontId="2" fillId="2" borderId="0" xfId="0" applyNumberFormat="1" applyFont="1" applyFill="1" applyAlignment="1">
      <alignment horizontal="left" vertical="top"/>
    </xf>
    <xf numFmtId="3" fontId="2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 vertical="top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/>
    <xf numFmtId="3" fontId="4" fillId="2" borderId="0" xfId="0" applyNumberFormat="1" applyFont="1" applyFill="1"/>
    <xf numFmtId="3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 wrapText="1"/>
    </xf>
    <xf numFmtId="3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/>
    </xf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/>
    </xf>
    <xf numFmtId="3" fontId="0" fillId="2" borderId="0" xfId="0" applyNumberFormat="1" applyFill="1"/>
    <xf numFmtId="0" fontId="1" fillId="2" borderId="2" xfId="1" applyFont="1" applyFill="1" applyBorder="1" applyAlignment="1">
      <alignment horizontal="left" vertical="top" wrapText="1"/>
    </xf>
    <xf numFmtId="0" fontId="1" fillId="2" borderId="2" xfId="1" applyFont="1" applyFill="1" applyBorder="1" applyAlignment="1">
      <alignment vertical="top" wrapText="1"/>
    </xf>
    <xf numFmtId="49" fontId="1" fillId="2" borderId="2" xfId="1" applyNumberFormat="1" applyFont="1" applyFill="1" applyBorder="1" applyAlignment="1">
      <alignment horizontal="center" vertical="top"/>
    </xf>
    <xf numFmtId="3" fontId="1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3" fontId="8" fillId="2" borderId="2" xfId="0" applyNumberFormat="1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3" fontId="11" fillId="2" borderId="0" xfId="0" applyNumberFormat="1" applyFont="1" applyFill="1"/>
    <xf numFmtId="3" fontId="11" fillId="2" borderId="0" xfId="0" applyNumberFormat="1" applyFont="1" applyFill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IJ86"/>
  <sheetViews>
    <sheetView zoomScaleNormal="100" zoomScaleSheetLayoutView="100" workbookViewId="0">
      <selection activeCell="B3" sqref="B3:D3"/>
    </sheetView>
  </sheetViews>
  <sheetFormatPr defaultColWidth="8.85546875" defaultRowHeight="15.75"/>
  <cols>
    <col min="1" max="1" width="10" style="24" customWidth="1"/>
    <col min="2" max="2" width="61.7109375" style="34" customWidth="1"/>
    <col min="3" max="3" width="15.85546875" style="33" customWidth="1"/>
    <col min="4" max="4" width="14.28515625" style="33" customWidth="1"/>
    <col min="5" max="5" width="12.42578125" style="26" bestFit="1" customWidth="1"/>
    <col min="6" max="7" width="8.85546875" style="26"/>
    <col min="8" max="8" width="11.28515625" style="26" bestFit="1" customWidth="1"/>
    <col min="9" max="16384" width="8.85546875" style="26"/>
  </cols>
  <sheetData>
    <row r="1" spans="1:244" ht="15.75" customHeight="1">
      <c r="B1" s="68" t="s">
        <v>262</v>
      </c>
      <c r="C1" s="68"/>
      <c r="D1" s="68"/>
    </row>
    <row r="2" spans="1:244" ht="15.75" customHeight="1">
      <c r="B2" s="70" t="s">
        <v>323</v>
      </c>
      <c r="C2" s="70"/>
      <c r="D2" s="70"/>
    </row>
    <row r="3" spans="1:244" ht="15.75" customHeight="1">
      <c r="A3" s="27"/>
      <c r="B3" s="68" t="s">
        <v>328</v>
      </c>
      <c r="C3" s="68"/>
      <c r="D3" s="68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</row>
    <row r="4" spans="1:244" ht="15.75" customHeight="1">
      <c r="A4" s="27"/>
      <c r="B4" s="68" t="s">
        <v>263</v>
      </c>
      <c r="C4" s="68"/>
      <c r="D4" s="68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</row>
    <row r="5" spans="1:244" ht="15.75" customHeight="1">
      <c r="A5" s="27"/>
      <c r="B5" s="68" t="s">
        <v>326</v>
      </c>
      <c r="C5" s="68"/>
      <c r="D5" s="68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  <c r="II5" s="41"/>
      <c r="IJ5" s="41"/>
    </row>
    <row r="6" spans="1:244" ht="15.75" customHeight="1">
      <c r="A6" s="27"/>
      <c r="B6" s="68" t="s">
        <v>264</v>
      </c>
      <c r="C6" s="68"/>
      <c r="D6" s="68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</row>
    <row r="7" spans="1:244" ht="15.75" customHeight="1">
      <c r="A7" s="27"/>
      <c r="B7" s="68" t="s">
        <v>325</v>
      </c>
      <c r="C7" s="68"/>
      <c r="D7" s="68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</row>
    <row r="8" spans="1:244" ht="15.75" customHeight="1">
      <c r="A8" s="27"/>
      <c r="B8" s="28"/>
      <c r="C8" s="28"/>
      <c r="D8" s="28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</row>
    <row r="9" spans="1:244" ht="43.5" customHeight="1">
      <c r="A9" s="69" t="s">
        <v>36</v>
      </c>
      <c r="B9" s="69"/>
      <c r="C9" s="69"/>
      <c r="D9" s="69"/>
    </row>
    <row r="10" spans="1:244" ht="83.25" customHeight="1">
      <c r="A10" s="47" t="s">
        <v>0</v>
      </c>
      <c r="B10" s="57" t="s">
        <v>1</v>
      </c>
      <c r="C10" s="63" t="s">
        <v>321</v>
      </c>
      <c r="D10" s="64" t="s">
        <v>322</v>
      </c>
    </row>
    <row r="11" spans="1:244" ht="22.5" customHeight="1">
      <c r="A11" s="35">
        <v>6100000</v>
      </c>
      <c r="B11" s="35" t="s">
        <v>2</v>
      </c>
      <c r="C11" s="11">
        <f>C12+C35+C39+C44+C47+C51+C55+C59</f>
        <v>1469196459</v>
      </c>
      <c r="D11" s="11">
        <f>D12+D35+D39+D44+D47+D51+D55+D59</f>
        <v>1469196459</v>
      </c>
      <c r="E11" s="10"/>
    </row>
    <row r="12" spans="1:244" ht="15.75" customHeight="1">
      <c r="A12" s="35">
        <v>6110000</v>
      </c>
      <c r="B12" s="35" t="s">
        <v>3</v>
      </c>
      <c r="C12" s="56">
        <f>C13+C23+C30+C34</f>
        <v>1103735753</v>
      </c>
      <c r="D12" s="56">
        <f>D13+D23+D30+D34</f>
        <v>1103735753</v>
      </c>
      <c r="E12" s="32"/>
    </row>
    <row r="13" spans="1:244" ht="42" customHeight="1">
      <c r="A13" s="35">
        <v>6110100</v>
      </c>
      <c r="B13" s="35" t="s">
        <v>266</v>
      </c>
      <c r="C13" s="56">
        <f>C14+C15+C16+C17+C18+C19+C20+C21+C22</f>
        <v>944720977</v>
      </c>
      <c r="D13" s="56">
        <f>D14+D15+D16+D17+D18+D19+D20+D21+D22</f>
        <v>944720977</v>
      </c>
      <c r="E13" s="32"/>
    </row>
    <row r="14" spans="1:244" ht="65.25" customHeight="1">
      <c r="A14" s="35">
        <v>6110101</v>
      </c>
      <c r="B14" s="35" t="s">
        <v>267</v>
      </c>
      <c r="C14" s="56">
        <v>52862</v>
      </c>
      <c r="D14" s="56">
        <v>52862</v>
      </c>
      <c r="E14" s="32"/>
    </row>
    <row r="15" spans="1:244" ht="31.5">
      <c r="A15" s="35">
        <v>6110102</v>
      </c>
      <c r="B15" s="35" t="s">
        <v>4</v>
      </c>
      <c r="C15" s="56">
        <v>80301</v>
      </c>
      <c r="D15" s="56">
        <v>80301</v>
      </c>
      <c r="E15" s="32"/>
    </row>
    <row r="16" spans="1:244" ht="47.25">
      <c r="A16" s="35">
        <v>6110103</v>
      </c>
      <c r="B16" s="35" t="s">
        <v>5</v>
      </c>
      <c r="C16" s="56">
        <v>6416813</v>
      </c>
      <c r="D16" s="56">
        <v>6416813</v>
      </c>
      <c r="E16" s="32"/>
    </row>
    <row r="17" spans="1:5" ht="31.5">
      <c r="A17" s="35">
        <v>6110105</v>
      </c>
      <c r="B17" s="35" t="s">
        <v>6</v>
      </c>
      <c r="C17" s="56">
        <v>1604341</v>
      </c>
      <c r="D17" s="56">
        <v>1604341</v>
      </c>
      <c r="E17" s="32"/>
    </row>
    <row r="18" spans="1:5" ht="63">
      <c r="A18" s="35">
        <v>6110106</v>
      </c>
      <c r="B18" s="35" t="s">
        <v>268</v>
      </c>
      <c r="C18" s="56">
        <v>609</v>
      </c>
      <c r="D18" s="56">
        <v>609</v>
      </c>
      <c r="E18" s="32"/>
    </row>
    <row r="19" spans="1:5" ht="62.25" customHeight="1">
      <c r="A19" s="35">
        <v>6110107</v>
      </c>
      <c r="B19" s="35" t="s">
        <v>7</v>
      </c>
      <c r="C19" s="56">
        <v>169170</v>
      </c>
      <c r="D19" s="56">
        <v>169170</v>
      </c>
      <c r="E19" s="32"/>
    </row>
    <row r="20" spans="1:5" ht="31.5">
      <c r="A20" s="35">
        <v>6110108</v>
      </c>
      <c r="B20" s="35" t="s">
        <v>8</v>
      </c>
      <c r="C20" s="56">
        <v>935310774</v>
      </c>
      <c r="D20" s="56">
        <v>935310774</v>
      </c>
      <c r="E20" s="32"/>
    </row>
    <row r="21" spans="1:5" ht="27.75" customHeight="1">
      <c r="A21" s="35">
        <v>6110109</v>
      </c>
      <c r="B21" s="35" t="s">
        <v>269</v>
      </c>
      <c r="C21" s="56">
        <v>264755</v>
      </c>
      <c r="D21" s="56">
        <v>264755</v>
      </c>
      <c r="E21" s="32"/>
    </row>
    <row r="22" spans="1:5" ht="47.25">
      <c r="A22" s="35">
        <v>6110110</v>
      </c>
      <c r="B22" s="35" t="s">
        <v>9</v>
      </c>
      <c r="C22" s="56">
        <v>821352</v>
      </c>
      <c r="D22" s="56">
        <v>821352</v>
      </c>
      <c r="E22" s="32"/>
    </row>
    <row r="23" spans="1:5" ht="47.25" customHeight="1">
      <c r="A23" s="35">
        <v>6110200</v>
      </c>
      <c r="B23" s="35" t="s">
        <v>270</v>
      </c>
      <c r="C23" s="56">
        <f>SUM(C24:C29)</f>
        <v>40039843</v>
      </c>
      <c r="D23" s="56">
        <f>SUM(D24:D29)</f>
        <v>40039843</v>
      </c>
      <c r="E23" s="32"/>
    </row>
    <row r="24" spans="1:5" ht="63">
      <c r="A24" s="35">
        <v>6110201</v>
      </c>
      <c r="B24" s="35" t="s">
        <v>267</v>
      </c>
      <c r="C24" s="56">
        <v>2583</v>
      </c>
      <c r="D24" s="56">
        <v>2583</v>
      </c>
      <c r="E24" s="32"/>
    </row>
    <row r="25" spans="1:5" ht="31.5">
      <c r="A25" s="35">
        <v>6110202</v>
      </c>
      <c r="B25" s="35" t="s">
        <v>4</v>
      </c>
      <c r="C25" s="56">
        <v>67194</v>
      </c>
      <c r="D25" s="56">
        <v>67194</v>
      </c>
      <c r="E25" s="32"/>
    </row>
    <row r="26" spans="1:5" ht="47.25">
      <c r="A26" s="35">
        <v>6110203</v>
      </c>
      <c r="B26" s="35" t="s">
        <v>5</v>
      </c>
      <c r="C26" s="56">
        <v>1356489</v>
      </c>
      <c r="D26" s="56">
        <v>1356489</v>
      </c>
      <c r="E26" s="32"/>
    </row>
    <row r="27" spans="1:5" ht="63">
      <c r="A27" s="35">
        <v>6110204</v>
      </c>
      <c r="B27" s="35" t="s">
        <v>268</v>
      </c>
      <c r="C27" s="56">
        <v>540</v>
      </c>
      <c r="D27" s="56">
        <v>540</v>
      </c>
      <c r="E27" s="32"/>
    </row>
    <row r="28" spans="1:5" ht="31.5">
      <c r="A28" s="35">
        <v>6110205</v>
      </c>
      <c r="B28" s="35" t="s">
        <v>8</v>
      </c>
      <c r="C28" s="56">
        <v>38551152</v>
      </c>
      <c r="D28" s="56">
        <v>38551152</v>
      </c>
      <c r="E28" s="32"/>
    </row>
    <row r="29" spans="1:5" ht="47.25">
      <c r="A29" s="35">
        <v>6110206</v>
      </c>
      <c r="B29" s="35" t="s">
        <v>9</v>
      </c>
      <c r="C29" s="56">
        <v>61885</v>
      </c>
      <c r="D29" s="56">
        <v>61885</v>
      </c>
      <c r="E29" s="32"/>
    </row>
    <row r="30" spans="1:5" ht="31.5">
      <c r="A30" s="35">
        <v>6110300</v>
      </c>
      <c r="B30" s="35" t="s">
        <v>271</v>
      </c>
      <c r="C30" s="56">
        <f>SUM(C31:C33)</f>
        <v>14347235</v>
      </c>
      <c r="D30" s="56">
        <f>SUM(D31:D33)</f>
        <v>14347235</v>
      </c>
      <c r="E30" s="32"/>
    </row>
    <row r="31" spans="1:5" ht="47.25">
      <c r="A31" s="35">
        <v>6110301</v>
      </c>
      <c r="B31" s="35" t="s">
        <v>5</v>
      </c>
      <c r="C31" s="56">
        <v>629498</v>
      </c>
      <c r="D31" s="56">
        <v>629498</v>
      </c>
      <c r="E31" s="32"/>
    </row>
    <row r="32" spans="1:5" ht="31.5">
      <c r="A32" s="35">
        <v>6110302</v>
      </c>
      <c r="B32" s="35" t="s">
        <v>8</v>
      </c>
      <c r="C32" s="56">
        <v>13695749</v>
      </c>
      <c r="D32" s="56">
        <v>13695749</v>
      </c>
      <c r="E32" s="32"/>
    </row>
    <row r="33" spans="1:9">
      <c r="A33" s="35">
        <v>6110303</v>
      </c>
      <c r="B33" s="35" t="s">
        <v>269</v>
      </c>
      <c r="C33" s="56">
        <v>21988</v>
      </c>
      <c r="D33" s="56">
        <v>21988</v>
      </c>
      <c r="E33" s="32"/>
    </row>
    <row r="34" spans="1:9" ht="31.5">
      <c r="A34" s="35">
        <v>6110500</v>
      </c>
      <c r="B34" s="14" t="s">
        <v>10</v>
      </c>
      <c r="C34" s="56">
        <v>104627698</v>
      </c>
      <c r="D34" s="56">
        <v>104627698</v>
      </c>
      <c r="E34" s="32"/>
    </row>
    <row r="35" spans="1:9" ht="31.5">
      <c r="A35" s="35">
        <v>6120000</v>
      </c>
      <c r="B35" s="35" t="s">
        <v>272</v>
      </c>
      <c r="C35" s="56">
        <f>C36+C37+C38</f>
        <v>15746163</v>
      </c>
      <c r="D35" s="56">
        <f>D36+D37+D38</f>
        <v>15746163</v>
      </c>
      <c r="E35" s="32"/>
    </row>
    <row r="36" spans="1:9" ht="47.25">
      <c r="A36" s="35">
        <v>6120100</v>
      </c>
      <c r="B36" s="35" t="s">
        <v>273</v>
      </c>
      <c r="C36" s="56">
        <v>14897936</v>
      </c>
      <c r="D36" s="56">
        <v>14897936</v>
      </c>
      <c r="E36" s="32"/>
    </row>
    <row r="37" spans="1:9" ht="47.25">
      <c r="A37" s="35">
        <v>6120200</v>
      </c>
      <c r="B37" s="35" t="s">
        <v>274</v>
      </c>
      <c r="C37" s="56">
        <v>518381</v>
      </c>
      <c r="D37" s="56">
        <v>518381</v>
      </c>
      <c r="E37" s="32"/>
    </row>
    <row r="38" spans="1:9" ht="47.25">
      <c r="A38" s="35">
        <v>6120300</v>
      </c>
      <c r="B38" s="35" t="s">
        <v>275</v>
      </c>
      <c r="C38" s="56">
        <v>329846</v>
      </c>
      <c r="D38" s="56">
        <v>329846</v>
      </c>
      <c r="E38" s="32"/>
    </row>
    <row r="39" spans="1:9">
      <c r="A39" s="35">
        <v>6130000</v>
      </c>
      <c r="B39" s="35" t="s">
        <v>276</v>
      </c>
      <c r="C39" s="56">
        <f>C40+C41+C42+C43</f>
        <v>140034149</v>
      </c>
      <c r="D39" s="56">
        <f>D40+D41+D42+D43</f>
        <v>140034149</v>
      </c>
      <c r="E39" s="32"/>
    </row>
    <row r="40" spans="1:9" ht="47.25">
      <c r="A40" s="35">
        <v>6130100</v>
      </c>
      <c r="B40" s="35" t="s">
        <v>11</v>
      </c>
      <c r="C40" s="56">
        <v>139975994</v>
      </c>
      <c r="D40" s="56">
        <v>139975994</v>
      </c>
      <c r="E40" s="32"/>
      <c r="H40" s="29"/>
      <c r="I40" s="30"/>
    </row>
    <row r="41" spans="1:9" ht="47.25">
      <c r="A41" s="35">
        <v>6130200</v>
      </c>
      <c r="B41" s="35" t="s">
        <v>277</v>
      </c>
      <c r="C41" s="56">
        <v>34612</v>
      </c>
      <c r="D41" s="56">
        <v>34612</v>
      </c>
      <c r="E41" s="32"/>
      <c r="H41" s="31"/>
      <c r="I41" s="31"/>
    </row>
    <row r="42" spans="1:9" ht="63">
      <c r="A42" s="35">
        <v>6130300</v>
      </c>
      <c r="B42" s="35" t="s">
        <v>278</v>
      </c>
      <c r="C42" s="56">
        <v>18252</v>
      </c>
      <c r="D42" s="56">
        <v>18252</v>
      </c>
      <c r="E42" s="32"/>
    </row>
    <row r="43" spans="1:9" ht="31.5">
      <c r="A43" s="35">
        <v>6130400</v>
      </c>
      <c r="B43" s="35" t="s">
        <v>279</v>
      </c>
      <c r="C43" s="56">
        <v>5291</v>
      </c>
      <c r="D43" s="56">
        <v>5291</v>
      </c>
      <c r="E43" s="32"/>
    </row>
    <row r="44" spans="1:9" ht="22.5" customHeight="1">
      <c r="A44" s="35">
        <v>6140000</v>
      </c>
      <c r="B44" s="35" t="s">
        <v>12</v>
      </c>
      <c r="C44" s="56">
        <f>C45+C46</f>
        <v>170233062</v>
      </c>
      <c r="D44" s="56">
        <f>D45+D46</f>
        <v>170233062</v>
      </c>
      <c r="E44" s="32"/>
    </row>
    <row r="45" spans="1:9" ht="31.5">
      <c r="A45" s="35">
        <v>6140100</v>
      </c>
      <c r="B45" s="35" t="s">
        <v>13</v>
      </c>
      <c r="C45" s="56">
        <v>151782427</v>
      </c>
      <c r="D45" s="56">
        <v>151782427</v>
      </c>
      <c r="E45" s="32"/>
    </row>
    <row r="46" spans="1:9" ht="31.5">
      <c r="A46" s="35">
        <v>6140200</v>
      </c>
      <c r="B46" s="35" t="s">
        <v>14</v>
      </c>
      <c r="C46" s="56">
        <v>18450635</v>
      </c>
      <c r="D46" s="56">
        <v>18450635</v>
      </c>
      <c r="E46" s="32"/>
    </row>
    <row r="47" spans="1:9">
      <c r="A47" s="35">
        <v>6150000</v>
      </c>
      <c r="B47" s="35" t="s">
        <v>320</v>
      </c>
      <c r="C47" s="56">
        <f>C48+C49+C50</f>
        <v>541898</v>
      </c>
      <c r="D47" s="56">
        <f>D48+D49+D50</f>
        <v>541898</v>
      </c>
      <c r="E47" s="32"/>
    </row>
    <row r="48" spans="1:9" ht="31.5">
      <c r="A48" s="35">
        <v>6150100</v>
      </c>
      <c r="B48" s="35" t="s">
        <v>280</v>
      </c>
      <c r="C48" s="56">
        <v>507089</v>
      </c>
      <c r="D48" s="56">
        <v>507089</v>
      </c>
      <c r="E48" s="32"/>
    </row>
    <row r="49" spans="1:5" ht="31.5">
      <c r="A49" s="35">
        <v>6150200</v>
      </c>
      <c r="B49" s="35" t="s">
        <v>281</v>
      </c>
      <c r="C49" s="56">
        <v>30639</v>
      </c>
      <c r="D49" s="56">
        <v>30639</v>
      </c>
      <c r="E49" s="32"/>
    </row>
    <row r="50" spans="1:5" ht="31.5">
      <c r="A50" s="35">
        <v>6150300</v>
      </c>
      <c r="B50" s="35" t="s">
        <v>282</v>
      </c>
      <c r="C50" s="56">
        <v>4170</v>
      </c>
      <c r="D50" s="56">
        <v>4170</v>
      </c>
      <c r="E50" s="32"/>
    </row>
    <row r="51" spans="1:5">
      <c r="A51" s="35">
        <v>6160000</v>
      </c>
      <c r="B51" s="35" t="s">
        <v>283</v>
      </c>
      <c r="C51" s="56">
        <f>C52+C53+C54</f>
        <v>38109497</v>
      </c>
      <c r="D51" s="56">
        <f>D52+D53+D54</f>
        <v>38109497</v>
      </c>
      <c r="E51" s="32"/>
    </row>
    <row r="52" spans="1:5" ht="31.5">
      <c r="A52" s="35">
        <v>6160100</v>
      </c>
      <c r="B52" s="35" t="s">
        <v>284</v>
      </c>
      <c r="C52" s="56">
        <v>30247538</v>
      </c>
      <c r="D52" s="56">
        <v>30247538</v>
      </c>
      <c r="E52" s="32"/>
    </row>
    <row r="53" spans="1:5" ht="32.25" customHeight="1">
      <c r="A53" s="35">
        <v>6160200</v>
      </c>
      <c r="B53" s="35" t="s">
        <v>31</v>
      </c>
      <c r="C53" s="56">
        <v>563150</v>
      </c>
      <c r="D53" s="56">
        <v>563150</v>
      </c>
      <c r="E53" s="32"/>
    </row>
    <row r="54" spans="1:5" ht="31.5">
      <c r="A54" s="35">
        <v>6160300</v>
      </c>
      <c r="B54" s="35" t="s">
        <v>285</v>
      </c>
      <c r="C54" s="56">
        <v>7298809</v>
      </c>
      <c r="D54" s="56">
        <v>7298809</v>
      </c>
      <c r="E54" s="32"/>
    </row>
    <row r="55" spans="1:5" ht="22.5" customHeight="1">
      <c r="A55" s="35">
        <v>6170000</v>
      </c>
      <c r="B55" s="35" t="s">
        <v>286</v>
      </c>
      <c r="C55" s="56">
        <f>SUM(C56:C58)</f>
        <v>49690</v>
      </c>
      <c r="D55" s="56">
        <f>SUM(D56:D58)</f>
        <v>49690</v>
      </c>
      <c r="E55" s="32"/>
    </row>
    <row r="56" spans="1:5" ht="31.5">
      <c r="A56" s="35">
        <v>6170100</v>
      </c>
      <c r="B56" s="35" t="s">
        <v>287</v>
      </c>
      <c r="C56" s="56">
        <v>7867</v>
      </c>
      <c r="D56" s="56">
        <v>7867</v>
      </c>
      <c r="E56" s="32"/>
    </row>
    <row r="57" spans="1:5" ht="31.5">
      <c r="A57" s="35">
        <v>6170200</v>
      </c>
      <c r="B57" s="35" t="s">
        <v>288</v>
      </c>
      <c r="C57" s="56">
        <v>37394</v>
      </c>
      <c r="D57" s="56">
        <v>37394</v>
      </c>
      <c r="E57" s="32"/>
    </row>
    <row r="58" spans="1:5" ht="31.5">
      <c r="A58" s="35">
        <v>6170300</v>
      </c>
      <c r="B58" s="35" t="s">
        <v>289</v>
      </c>
      <c r="C58" s="56">
        <v>4429</v>
      </c>
      <c r="D58" s="56">
        <v>4429</v>
      </c>
      <c r="E58" s="32"/>
    </row>
    <row r="59" spans="1:5" ht="47.25">
      <c r="A59" s="35">
        <v>6180000</v>
      </c>
      <c r="B59" s="35" t="s">
        <v>15</v>
      </c>
      <c r="C59" s="56">
        <v>746247</v>
      </c>
      <c r="D59" s="56">
        <v>746247</v>
      </c>
      <c r="E59" s="32"/>
    </row>
    <row r="60" spans="1:5">
      <c r="A60" s="36">
        <v>6200000</v>
      </c>
      <c r="B60" s="14" t="s">
        <v>16</v>
      </c>
      <c r="C60" s="11">
        <f>C61+C67+C70+C71</f>
        <v>3769070</v>
      </c>
      <c r="D60" s="11">
        <f>D61+D67+D70+D71</f>
        <v>3769070</v>
      </c>
      <c r="E60" s="10"/>
    </row>
    <row r="61" spans="1:5">
      <c r="A61" s="36">
        <v>6220000</v>
      </c>
      <c r="B61" s="14" t="s">
        <v>17</v>
      </c>
      <c r="C61" s="11">
        <f>C62+C63+C64</f>
        <v>2384985</v>
      </c>
      <c r="D61" s="11">
        <f>D62+D63+D64</f>
        <v>2384985</v>
      </c>
      <c r="E61" s="32"/>
    </row>
    <row r="62" spans="1:5">
      <c r="A62" s="36">
        <v>6220300</v>
      </c>
      <c r="B62" s="14" t="s">
        <v>33</v>
      </c>
      <c r="C62" s="11">
        <v>5500</v>
      </c>
      <c r="D62" s="11">
        <v>5500</v>
      </c>
      <c r="E62" s="32"/>
    </row>
    <row r="63" spans="1:5" ht="31.5">
      <c r="A63" s="36">
        <v>6220400</v>
      </c>
      <c r="B63" s="14" t="s">
        <v>18</v>
      </c>
      <c r="C63" s="11">
        <f>918000+900000</f>
        <v>1818000</v>
      </c>
      <c r="D63" s="11">
        <f>918000+900000</f>
        <v>1818000</v>
      </c>
      <c r="E63" s="32"/>
    </row>
    <row r="64" spans="1:5" ht="47.25">
      <c r="A64" s="37">
        <v>6220500</v>
      </c>
      <c r="B64" s="35" t="s">
        <v>34</v>
      </c>
      <c r="C64" s="11">
        <f>C65+C66</f>
        <v>561485</v>
      </c>
      <c r="D64" s="11">
        <f>D65+D66</f>
        <v>561485</v>
      </c>
      <c r="E64" s="32"/>
    </row>
    <row r="65" spans="1:244" ht="31.5">
      <c r="A65" s="36">
        <v>6220530</v>
      </c>
      <c r="B65" s="14" t="s">
        <v>35</v>
      </c>
      <c r="C65" s="11">
        <v>545385</v>
      </c>
      <c r="D65" s="11">
        <v>545385</v>
      </c>
      <c r="E65" s="32"/>
    </row>
    <row r="66" spans="1:244" ht="31.5">
      <c r="A66" s="36">
        <v>6220540</v>
      </c>
      <c r="B66" s="14" t="s">
        <v>290</v>
      </c>
      <c r="C66" s="11">
        <v>16100</v>
      </c>
      <c r="D66" s="11">
        <v>16100</v>
      </c>
      <c r="E66" s="32"/>
    </row>
    <row r="67" spans="1:244" ht="94.5">
      <c r="A67" s="36">
        <v>6230000</v>
      </c>
      <c r="B67" s="14" t="s">
        <v>19</v>
      </c>
      <c r="C67" s="11">
        <f>C68+C69</f>
        <v>1350000</v>
      </c>
      <c r="D67" s="11">
        <f>D68+D69</f>
        <v>1350000</v>
      </c>
      <c r="E67" s="32"/>
    </row>
    <row r="68" spans="1:244" ht="47.25">
      <c r="A68" s="36">
        <v>6230100</v>
      </c>
      <c r="B68" s="14" t="s">
        <v>20</v>
      </c>
      <c r="C68" s="11">
        <v>1200000</v>
      </c>
      <c r="D68" s="11">
        <v>1200000</v>
      </c>
      <c r="E68" s="32"/>
    </row>
    <row r="69" spans="1:244" ht="94.5">
      <c r="A69" s="36">
        <v>6230200</v>
      </c>
      <c r="B69" s="14" t="s">
        <v>21</v>
      </c>
      <c r="C69" s="11">
        <v>150000</v>
      </c>
      <c r="D69" s="11">
        <v>150000</v>
      </c>
      <c r="E69" s="32"/>
    </row>
    <row r="70" spans="1:244">
      <c r="A70" s="36">
        <v>6240000</v>
      </c>
      <c r="B70" s="14" t="s">
        <v>291</v>
      </c>
      <c r="C70" s="11">
        <v>29370</v>
      </c>
      <c r="D70" s="11">
        <v>29370</v>
      </c>
      <c r="E70" s="32"/>
    </row>
    <row r="71" spans="1:244" s="25" customFormat="1" ht="47.25">
      <c r="A71" s="36">
        <v>6250000</v>
      </c>
      <c r="B71" s="14" t="s">
        <v>22</v>
      </c>
      <c r="C71" s="11">
        <v>4715</v>
      </c>
      <c r="D71" s="11">
        <v>4715</v>
      </c>
      <c r="E71" s="32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6"/>
      <c r="DX71" s="26"/>
      <c r="DY71" s="26"/>
      <c r="DZ71" s="26"/>
      <c r="EA71" s="26"/>
      <c r="EB71" s="26"/>
      <c r="EC71" s="26"/>
      <c r="ED71" s="26"/>
      <c r="EE71" s="26"/>
      <c r="EF71" s="26"/>
      <c r="EG71" s="26"/>
      <c r="EH71" s="26"/>
      <c r="EI71" s="26"/>
      <c r="EJ71" s="26"/>
      <c r="EK71" s="26"/>
      <c r="EL71" s="26"/>
      <c r="EM71" s="26"/>
      <c r="EN71" s="26"/>
      <c r="EO71" s="26"/>
      <c r="EP71" s="26"/>
      <c r="EQ71" s="26"/>
      <c r="ER71" s="26"/>
      <c r="ES71" s="26"/>
      <c r="ET71" s="26"/>
      <c r="EU71" s="26"/>
      <c r="EV71" s="26"/>
      <c r="EW71" s="26"/>
      <c r="EX71" s="26"/>
      <c r="EY71" s="26"/>
      <c r="EZ71" s="26"/>
      <c r="FA71" s="26"/>
      <c r="FB71" s="26"/>
      <c r="FC71" s="26"/>
      <c r="FD71" s="26"/>
      <c r="FE71" s="26"/>
      <c r="FF71" s="26"/>
      <c r="FG71" s="26"/>
      <c r="FH71" s="26"/>
      <c r="FI71" s="26"/>
      <c r="FJ71" s="26"/>
      <c r="FK71" s="26"/>
      <c r="FL71" s="26"/>
      <c r="FM71" s="26"/>
      <c r="FN71" s="26"/>
      <c r="FO71" s="26"/>
      <c r="FP71" s="26"/>
      <c r="FQ71" s="26"/>
      <c r="FR71" s="26"/>
      <c r="FS71" s="26"/>
      <c r="FT71" s="26"/>
      <c r="FU71" s="26"/>
      <c r="FV71" s="26"/>
      <c r="FW71" s="26"/>
      <c r="FX71" s="26"/>
      <c r="FY71" s="26"/>
      <c r="FZ71" s="26"/>
      <c r="GA71" s="26"/>
      <c r="GB71" s="26"/>
      <c r="GC71" s="26"/>
      <c r="GD71" s="26"/>
      <c r="GE71" s="26"/>
      <c r="GF71" s="26"/>
      <c r="GG71" s="26"/>
      <c r="GH71" s="26"/>
      <c r="GI71" s="26"/>
      <c r="GJ71" s="26"/>
      <c r="GK71" s="26"/>
      <c r="GL71" s="26"/>
      <c r="GM71" s="26"/>
      <c r="GN71" s="26"/>
      <c r="GO71" s="26"/>
      <c r="GP71" s="26"/>
      <c r="GQ71" s="26"/>
      <c r="GR71" s="26"/>
      <c r="GS71" s="26"/>
      <c r="GT71" s="26"/>
      <c r="GU71" s="26"/>
      <c r="GV71" s="26"/>
      <c r="GW71" s="26"/>
      <c r="GX71" s="26"/>
      <c r="GY71" s="26"/>
      <c r="GZ71" s="26"/>
      <c r="HA71" s="26"/>
      <c r="HB71" s="26"/>
      <c r="HC71" s="26"/>
      <c r="HD71" s="26"/>
      <c r="HE71" s="26"/>
      <c r="HF71" s="26"/>
      <c r="HG71" s="26"/>
      <c r="HH71" s="26"/>
      <c r="HI71" s="26"/>
      <c r="HJ71" s="26"/>
      <c r="HK71" s="26"/>
      <c r="HL71" s="26"/>
      <c r="HM71" s="26"/>
      <c r="HN71" s="26"/>
      <c r="HO71" s="26"/>
      <c r="HP71" s="26"/>
      <c r="HQ71" s="26"/>
      <c r="HR71" s="26"/>
      <c r="HS71" s="26"/>
      <c r="HT71" s="26"/>
      <c r="HU71" s="26"/>
      <c r="HV71" s="26"/>
      <c r="HW71" s="26"/>
      <c r="HX71" s="26"/>
      <c r="HY71" s="26"/>
      <c r="HZ71" s="26"/>
      <c r="IA71" s="26"/>
      <c r="IB71" s="26"/>
      <c r="IC71" s="26"/>
      <c r="ID71" s="26"/>
      <c r="IE71" s="26"/>
      <c r="IF71" s="26"/>
      <c r="IG71" s="26"/>
      <c r="IH71" s="26"/>
      <c r="II71" s="26"/>
      <c r="IJ71" s="26"/>
    </row>
    <row r="72" spans="1:244" s="25" customFormat="1" ht="31.5">
      <c r="A72" s="36">
        <v>6300000</v>
      </c>
      <c r="B72" s="14" t="s">
        <v>32</v>
      </c>
      <c r="C72" s="11">
        <f>C73</f>
        <v>287967215</v>
      </c>
      <c r="D72" s="11">
        <f>D73</f>
        <v>287967215</v>
      </c>
      <c r="E72" s="10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6"/>
      <c r="DX72" s="26"/>
      <c r="DY72" s="26"/>
      <c r="DZ72" s="26"/>
      <c r="EA72" s="26"/>
      <c r="EB72" s="26"/>
      <c r="EC72" s="26"/>
      <c r="ED72" s="26"/>
      <c r="EE72" s="26"/>
      <c r="EF72" s="26"/>
      <c r="EG72" s="26"/>
      <c r="EH72" s="26"/>
      <c r="EI72" s="26"/>
      <c r="EJ72" s="26"/>
      <c r="EK72" s="26"/>
      <c r="EL72" s="26"/>
      <c r="EM72" s="26"/>
      <c r="EN72" s="26"/>
      <c r="EO72" s="26"/>
      <c r="EP72" s="26"/>
      <c r="EQ72" s="26"/>
      <c r="ER72" s="26"/>
      <c r="ES72" s="26"/>
      <c r="ET72" s="26"/>
      <c r="EU72" s="26"/>
      <c r="EV72" s="26"/>
      <c r="EW72" s="26"/>
      <c r="EX72" s="26"/>
      <c r="EY72" s="26"/>
      <c r="EZ72" s="26"/>
      <c r="FA72" s="26"/>
      <c r="FB72" s="26"/>
      <c r="FC72" s="26"/>
      <c r="FD72" s="26"/>
      <c r="FE72" s="26"/>
      <c r="FF72" s="26"/>
      <c r="FG72" s="26"/>
      <c r="FH72" s="26"/>
      <c r="FI72" s="26"/>
      <c r="FJ72" s="26"/>
      <c r="FK72" s="26"/>
      <c r="FL72" s="26"/>
      <c r="FM72" s="26"/>
      <c r="FN72" s="26"/>
      <c r="FO72" s="26"/>
      <c r="FP72" s="26"/>
      <c r="FQ72" s="26"/>
      <c r="FR72" s="26"/>
      <c r="FS72" s="26"/>
      <c r="FT72" s="26"/>
      <c r="FU72" s="26"/>
      <c r="FV72" s="26"/>
      <c r="FW72" s="26"/>
      <c r="FX72" s="26"/>
      <c r="FY72" s="26"/>
      <c r="FZ72" s="26"/>
      <c r="GA72" s="26"/>
      <c r="GB72" s="26"/>
      <c r="GC72" s="26"/>
      <c r="GD72" s="26"/>
      <c r="GE72" s="26"/>
      <c r="GF72" s="26"/>
      <c r="GG72" s="26"/>
      <c r="GH72" s="26"/>
      <c r="GI72" s="26"/>
      <c r="GJ72" s="26"/>
      <c r="GK72" s="26"/>
      <c r="GL72" s="26"/>
      <c r="GM72" s="26"/>
      <c r="GN72" s="26"/>
      <c r="GO72" s="26"/>
      <c r="GP72" s="26"/>
      <c r="GQ72" s="26"/>
      <c r="GR72" s="26"/>
      <c r="GS72" s="26"/>
      <c r="GT72" s="26"/>
      <c r="GU72" s="26"/>
      <c r="GV72" s="26"/>
      <c r="GW72" s="26"/>
      <c r="GX72" s="26"/>
      <c r="GY72" s="26"/>
      <c r="GZ72" s="26"/>
      <c r="HA72" s="26"/>
      <c r="HB72" s="26"/>
      <c r="HC72" s="26"/>
      <c r="HD72" s="26"/>
      <c r="HE72" s="26"/>
      <c r="HF72" s="26"/>
      <c r="HG72" s="26"/>
      <c r="HH72" s="26"/>
      <c r="HI72" s="26"/>
      <c r="HJ72" s="26"/>
      <c r="HK72" s="26"/>
      <c r="HL72" s="26"/>
      <c r="HM72" s="26"/>
      <c r="HN72" s="26"/>
      <c r="HO72" s="26"/>
      <c r="HP72" s="26"/>
      <c r="HQ72" s="26"/>
      <c r="HR72" s="26"/>
      <c r="HS72" s="26"/>
      <c r="HT72" s="26"/>
      <c r="HU72" s="26"/>
      <c r="HV72" s="26"/>
      <c r="HW72" s="26"/>
      <c r="HX72" s="26"/>
      <c r="HY72" s="26"/>
      <c r="HZ72" s="26"/>
      <c r="IA72" s="26"/>
      <c r="IB72" s="26"/>
      <c r="IC72" s="26"/>
      <c r="ID72" s="26"/>
      <c r="IE72" s="26"/>
      <c r="IF72" s="26"/>
      <c r="IG72" s="26"/>
      <c r="IH72" s="26"/>
      <c r="II72" s="26"/>
      <c r="IJ72" s="26"/>
    </row>
    <row r="73" spans="1:244" s="25" customFormat="1">
      <c r="A73" s="48">
        <v>6340000</v>
      </c>
      <c r="B73" s="14" t="s">
        <v>23</v>
      </c>
      <c r="C73" s="11">
        <f>C74+C75+C76+C77+C78+C79+C80+C81+C82</f>
        <v>287967215</v>
      </c>
      <c r="D73" s="11">
        <f>D74+D75+D76+D77+D78+D79+D80+D81+D82</f>
        <v>287967215</v>
      </c>
      <c r="E73" s="32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6"/>
      <c r="DX73" s="26"/>
      <c r="DY73" s="26"/>
      <c r="DZ73" s="26"/>
      <c r="EA73" s="26"/>
      <c r="EB73" s="26"/>
      <c r="EC73" s="26"/>
      <c r="ED73" s="26"/>
      <c r="EE73" s="26"/>
      <c r="EF73" s="26"/>
      <c r="EG73" s="26"/>
      <c r="EH73" s="26"/>
      <c r="EI73" s="26"/>
      <c r="EJ73" s="26"/>
      <c r="EK73" s="26"/>
      <c r="EL73" s="26"/>
      <c r="EM73" s="26"/>
      <c r="EN73" s="26"/>
      <c r="EO73" s="26"/>
      <c r="EP73" s="26"/>
      <c r="EQ73" s="26"/>
      <c r="ER73" s="26"/>
      <c r="ES73" s="26"/>
      <c r="ET73" s="26"/>
      <c r="EU73" s="26"/>
      <c r="EV73" s="26"/>
      <c r="EW73" s="26"/>
      <c r="EX73" s="26"/>
      <c r="EY73" s="26"/>
      <c r="EZ73" s="26"/>
      <c r="FA73" s="26"/>
      <c r="FB73" s="26"/>
      <c r="FC73" s="26"/>
      <c r="FD73" s="26"/>
      <c r="FE73" s="26"/>
      <c r="FF73" s="26"/>
      <c r="FG73" s="26"/>
      <c r="FH73" s="26"/>
      <c r="FI73" s="26"/>
      <c r="FJ73" s="26"/>
      <c r="FK73" s="26"/>
      <c r="FL73" s="26"/>
      <c r="FM73" s="26"/>
      <c r="FN73" s="26"/>
      <c r="FO73" s="26"/>
      <c r="FP73" s="26"/>
      <c r="FQ73" s="26"/>
      <c r="FR73" s="26"/>
      <c r="FS73" s="26"/>
      <c r="FT73" s="26"/>
      <c r="FU73" s="26"/>
      <c r="FV73" s="26"/>
      <c r="FW73" s="26"/>
      <c r="FX73" s="26"/>
      <c r="FY73" s="26"/>
      <c r="FZ73" s="26"/>
      <c r="GA73" s="26"/>
      <c r="GB73" s="26"/>
      <c r="GC73" s="26"/>
      <c r="GD73" s="26"/>
      <c r="GE73" s="26"/>
      <c r="GF73" s="26"/>
      <c r="GG73" s="26"/>
      <c r="GH73" s="26"/>
      <c r="GI73" s="26"/>
      <c r="GJ73" s="26"/>
      <c r="GK73" s="26"/>
      <c r="GL73" s="26"/>
      <c r="GM73" s="26"/>
      <c r="GN73" s="26"/>
      <c r="GO73" s="26"/>
      <c r="GP73" s="26"/>
      <c r="GQ73" s="26"/>
      <c r="GR73" s="26"/>
      <c r="GS73" s="26"/>
      <c r="GT73" s="26"/>
      <c r="GU73" s="26"/>
      <c r="GV73" s="26"/>
      <c r="GW73" s="26"/>
      <c r="GX73" s="26"/>
      <c r="GY73" s="26"/>
      <c r="GZ73" s="26"/>
      <c r="HA73" s="26"/>
      <c r="HB73" s="26"/>
      <c r="HC73" s="26"/>
      <c r="HD73" s="26"/>
      <c r="HE73" s="26"/>
      <c r="HF73" s="26"/>
      <c r="HG73" s="26"/>
      <c r="HH73" s="26"/>
      <c r="HI73" s="26"/>
      <c r="HJ73" s="26"/>
      <c r="HK73" s="26"/>
      <c r="HL73" s="26"/>
      <c r="HM73" s="26"/>
      <c r="HN73" s="26"/>
      <c r="HO73" s="26"/>
      <c r="HP73" s="26"/>
      <c r="HQ73" s="26"/>
      <c r="HR73" s="26"/>
      <c r="HS73" s="26"/>
      <c r="HT73" s="26"/>
      <c r="HU73" s="26"/>
      <c r="HV73" s="26"/>
      <c r="HW73" s="26"/>
      <c r="HX73" s="26"/>
      <c r="HY73" s="26"/>
      <c r="HZ73" s="26"/>
      <c r="IA73" s="26"/>
      <c r="IB73" s="26"/>
      <c r="IC73" s="26"/>
      <c r="ID73" s="26"/>
      <c r="IE73" s="26"/>
      <c r="IF73" s="26"/>
      <c r="IG73" s="26"/>
      <c r="IH73" s="26"/>
      <c r="II73" s="26"/>
      <c r="IJ73" s="26"/>
    </row>
    <row r="74" spans="1:244" s="25" customFormat="1" ht="94.5">
      <c r="A74" s="36">
        <v>6340100</v>
      </c>
      <c r="B74" s="14" t="s">
        <v>292</v>
      </c>
      <c r="C74" s="11">
        <v>199925484</v>
      </c>
      <c r="D74" s="11">
        <v>199925484</v>
      </c>
      <c r="E74" s="32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6"/>
      <c r="DX74" s="26"/>
      <c r="DY74" s="26"/>
      <c r="DZ74" s="26"/>
      <c r="EA74" s="26"/>
      <c r="EB74" s="26"/>
      <c r="EC74" s="26"/>
      <c r="ED74" s="26"/>
      <c r="EE74" s="26"/>
      <c r="EF74" s="26"/>
      <c r="EG74" s="26"/>
      <c r="EH74" s="26"/>
      <c r="EI74" s="26"/>
      <c r="EJ74" s="26"/>
      <c r="EK74" s="26"/>
      <c r="EL74" s="26"/>
      <c r="EM74" s="26"/>
      <c r="EN74" s="26"/>
      <c r="EO74" s="26"/>
      <c r="EP74" s="26"/>
      <c r="EQ74" s="26"/>
      <c r="ER74" s="26"/>
      <c r="ES74" s="26"/>
      <c r="ET74" s="26"/>
      <c r="EU74" s="26"/>
      <c r="EV74" s="26"/>
      <c r="EW74" s="26"/>
      <c r="EX74" s="26"/>
      <c r="EY74" s="26"/>
      <c r="EZ74" s="26"/>
      <c r="FA74" s="26"/>
      <c r="FB74" s="26"/>
      <c r="FC74" s="26"/>
      <c r="FD74" s="26"/>
      <c r="FE74" s="26"/>
      <c r="FF74" s="26"/>
      <c r="FG74" s="26"/>
      <c r="FH74" s="26"/>
      <c r="FI74" s="26"/>
      <c r="FJ74" s="26"/>
      <c r="FK74" s="26"/>
      <c r="FL74" s="26"/>
      <c r="FM74" s="26"/>
      <c r="FN74" s="26"/>
      <c r="FO74" s="26"/>
      <c r="FP74" s="26"/>
      <c r="FQ74" s="26"/>
      <c r="FR74" s="26"/>
      <c r="FS74" s="26"/>
      <c r="FT74" s="26"/>
      <c r="FU74" s="26"/>
      <c r="FV74" s="26"/>
      <c r="FW74" s="26"/>
      <c r="FX74" s="26"/>
      <c r="FY74" s="26"/>
      <c r="FZ74" s="26"/>
      <c r="GA74" s="26"/>
      <c r="GB74" s="26"/>
      <c r="GC74" s="26"/>
      <c r="GD74" s="26"/>
      <c r="GE74" s="26"/>
      <c r="GF74" s="26"/>
      <c r="GG74" s="26"/>
      <c r="GH74" s="26"/>
      <c r="GI74" s="26"/>
      <c r="GJ74" s="26"/>
      <c r="GK74" s="26"/>
      <c r="GL74" s="26"/>
      <c r="GM74" s="26"/>
      <c r="GN74" s="26"/>
      <c r="GO74" s="26"/>
      <c r="GP74" s="26"/>
      <c r="GQ74" s="26"/>
      <c r="GR74" s="26"/>
      <c r="GS74" s="26"/>
      <c r="GT74" s="26"/>
      <c r="GU74" s="26"/>
      <c r="GV74" s="26"/>
      <c r="GW74" s="26"/>
      <c r="GX74" s="26"/>
      <c r="GY74" s="26"/>
      <c r="GZ74" s="26"/>
      <c r="HA74" s="26"/>
      <c r="HB74" s="26"/>
      <c r="HC74" s="26"/>
      <c r="HD74" s="26"/>
      <c r="HE74" s="26"/>
      <c r="HF74" s="26"/>
      <c r="HG74" s="26"/>
      <c r="HH74" s="26"/>
      <c r="HI74" s="26"/>
      <c r="HJ74" s="26"/>
      <c r="HK74" s="26"/>
      <c r="HL74" s="26"/>
      <c r="HM74" s="26"/>
      <c r="HN74" s="26"/>
      <c r="HO74" s="26"/>
      <c r="HP74" s="26"/>
      <c r="HQ74" s="26"/>
      <c r="HR74" s="26"/>
      <c r="HS74" s="26"/>
      <c r="HT74" s="26"/>
      <c r="HU74" s="26"/>
      <c r="HV74" s="26"/>
      <c r="HW74" s="26"/>
      <c r="HX74" s="26"/>
      <c r="HY74" s="26"/>
      <c r="HZ74" s="26"/>
      <c r="IA74" s="26"/>
      <c r="IB74" s="26"/>
      <c r="IC74" s="26"/>
      <c r="ID74" s="26"/>
      <c r="IE74" s="26"/>
      <c r="IF74" s="26"/>
      <c r="IG74" s="26"/>
      <c r="IH74" s="26"/>
      <c r="II74" s="26"/>
      <c r="IJ74" s="26"/>
    </row>
    <row r="75" spans="1:244" ht="63">
      <c r="A75" s="36">
        <v>6340200</v>
      </c>
      <c r="B75" s="14" t="s">
        <v>24</v>
      </c>
      <c r="C75" s="11">
        <v>116443</v>
      </c>
      <c r="D75" s="11">
        <v>116443</v>
      </c>
      <c r="E75" s="32"/>
    </row>
    <row r="76" spans="1:244" ht="70.5" customHeight="1">
      <c r="A76" s="36">
        <v>6340500</v>
      </c>
      <c r="B76" s="14" t="s">
        <v>25</v>
      </c>
      <c r="C76" s="11">
        <f>53005484-469433</f>
        <v>52536051</v>
      </c>
      <c r="D76" s="11">
        <f>53005484-469433</f>
        <v>52536051</v>
      </c>
      <c r="E76" s="32"/>
    </row>
    <row r="77" spans="1:244" ht="47.25">
      <c r="A77" s="36">
        <v>6340600</v>
      </c>
      <c r="B77" s="14" t="s">
        <v>26</v>
      </c>
      <c r="C77" s="11">
        <f>1018500-107621</f>
        <v>910879</v>
      </c>
      <c r="D77" s="11">
        <f>1018500-107621</f>
        <v>910879</v>
      </c>
      <c r="E77" s="32"/>
    </row>
    <row r="78" spans="1:244" ht="63">
      <c r="A78" s="36">
        <v>6340700</v>
      </c>
      <c r="B78" s="14" t="s">
        <v>27</v>
      </c>
      <c r="C78" s="11">
        <v>7638350</v>
      </c>
      <c r="D78" s="11">
        <v>7638350</v>
      </c>
      <c r="E78" s="32"/>
    </row>
    <row r="79" spans="1:244" ht="31.5">
      <c r="A79" s="36">
        <v>6340800</v>
      </c>
      <c r="B79" s="14" t="s">
        <v>28</v>
      </c>
      <c r="C79" s="11">
        <f>246829-672</f>
        <v>246157</v>
      </c>
      <c r="D79" s="11">
        <f>246829-672</f>
        <v>246157</v>
      </c>
      <c r="E79" s="32"/>
    </row>
    <row r="80" spans="1:244" ht="47.25">
      <c r="A80" s="36">
        <v>6340900</v>
      </c>
      <c r="B80" s="14" t="s">
        <v>29</v>
      </c>
      <c r="C80" s="11">
        <v>21146</v>
      </c>
      <c r="D80" s="11">
        <v>21146</v>
      </c>
      <c r="E80" s="32"/>
      <c r="H80" s="32"/>
    </row>
    <row r="81" spans="1:6" ht="31.5">
      <c r="A81" s="36">
        <v>6340950</v>
      </c>
      <c r="B81" s="14" t="s">
        <v>30</v>
      </c>
      <c r="C81" s="11">
        <v>250818</v>
      </c>
      <c r="D81" s="11">
        <v>250818</v>
      </c>
      <c r="E81" s="32"/>
    </row>
    <row r="82" spans="1:6" ht="31.5">
      <c r="A82" s="36">
        <v>6340960</v>
      </c>
      <c r="B82" s="14" t="s">
        <v>293</v>
      </c>
      <c r="C82" s="11">
        <f>26316887+5000</f>
        <v>26321887</v>
      </c>
      <c r="D82" s="11">
        <f>26316887+5000</f>
        <v>26321887</v>
      </c>
      <c r="E82" s="32"/>
    </row>
    <row r="83" spans="1:6" ht="31.5">
      <c r="A83" s="36">
        <v>6410000</v>
      </c>
      <c r="B83" s="14" t="s">
        <v>294</v>
      </c>
      <c r="C83" s="11">
        <f>SUM(C84:C85)</f>
        <v>115900345</v>
      </c>
      <c r="D83" s="11">
        <f>SUM(D84:D85)</f>
        <v>227208891</v>
      </c>
      <c r="E83" s="32"/>
      <c r="F83" s="3"/>
    </row>
    <row r="84" spans="1:6" ht="47.25">
      <c r="A84" s="36">
        <v>6410100</v>
      </c>
      <c r="B84" s="14" t="s">
        <v>295</v>
      </c>
      <c r="C84" s="11">
        <f>130895785-243137-9524-14808350</f>
        <v>115834774</v>
      </c>
      <c r="D84" s="11">
        <f>115834774+111301063+7483</f>
        <v>227143320</v>
      </c>
      <c r="E84" s="61"/>
    </row>
    <row r="85" spans="1:6" ht="31.5">
      <c r="A85" s="36">
        <v>6410200</v>
      </c>
      <c r="B85" s="14" t="s">
        <v>296</v>
      </c>
      <c r="C85" s="11">
        <f>71537-5966</f>
        <v>65571</v>
      </c>
      <c r="D85" s="11">
        <f>71537-5966</f>
        <v>65571</v>
      </c>
      <c r="E85" s="32"/>
    </row>
    <row r="86" spans="1:6">
      <c r="A86" s="36"/>
      <c r="B86" s="14" t="s">
        <v>307</v>
      </c>
      <c r="C86" s="11">
        <f>C11+C60+C72+C83</f>
        <v>1876833089</v>
      </c>
      <c r="D86" s="11">
        <f>D11+D60+D72+D83</f>
        <v>1988141635</v>
      </c>
      <c r="E86" s="10"/>
      <c r="F86" s="32"/>
    </row>
  </sheetData>
  <mergeCells count="248">
    <mergeCell ref="B2:D2"/>
    <mergeCell ref="B1:D1"/>
    <mergeCell ref="B3:D3"/>
    <mergeCell ref="B4:D4"/>
    <mergeCell ref="B5:D5"/>
    <mergeCell ref="B6:D6"/>
    <mergeCell ref="B7:D7"/>
    <mergeCell ref="A9:D9"/>
    <mergeCell ref="U3:V3"/>
    <mergeCell ref="W3:X3"/>
    <mergeCell ref="E3:F3"/>
    <mergeCell ref="G3:H3"/>
    <mergeCell ref="I3:J3"/>
    <mergeCell ref="K3:L3"/>
    <mergeCell ref="M3:N3"/>
    <mergeCell ref="O3:P3"/>
    <mergeCell ref="AK3:AL3"/>
    <mergeCell ref="AM3:AN3"/>
    <mergeCell ref="AO3:AP3"/>
    <mergeCell ref="AQ3:AR3"/>
    <mergeCell ref="BQ3:BR3"/>
    <mergeCell ref="BO3:BP3"/>
    <mergeCell ref="Q3:R3"/>
    <mergeCell ref="S3:T3"/>
    <mergeCell ref="AS3:AT3"/>
    <mergeCell ref="AU3:AV3"/>
    <mergeCell ref="Y3:Z3"/>
    <mergeCell ref="AA3:AB3"/>
    <mergeCell ref="AC3:AD3"/>
    <mergeCell ref="AE3:AF3"/>
    <mergeCell ref="AG3:AH3"/>
    <mergeCell ref="AI3:AJ3"/>
    <mergeCell ref="AW3:AX3"/>
    <mergeCell ref="AY3:AZ3"/>
    <mergeCell ref="BA3:BB3"/>
    <mergeCell ref="BC3:BD3"/>
    <mergeCell ref="BE3:BF3"/>
    <mergeCell ref="BG3:BH3"/>
    <mergeCell ref="BI3:BJ3"/>
    <mergeCell ref="BK3:BL3"/>
    <mergeCell ref="BM3:BN3"/>
    <mergeCell ref="BU3:BV3"/>
    <mergeCell ref="BW3:BX3"/>
    <mergeCell ref="BY3:BZ3"/>
    <mergeCell ref="CA3:CB3"/>
    <mergeCell ref="CC3:CD3"/>
    <mergeCell ref="CE3:CF3"/>
    <mergeCell ref="CG3:CH3"/>
    <mergeCell ref="CI3:CJ3"/>
    <mergeCell ref="BS3:BT3"/>
    <mergeCell ref="CK3:CL3"/>
    <mergeCell ref="CM3:CN3"/>
    <mergeCell ref="DM3:DN3"/>
    <mergeCell ref="DO3:DP3"/>
    <mergeCell ref="CS3:CT3"/>
    <mergeCell ref="CU3:CV3"/>
    <mergeCell ref="CW3:CX3"/>
    <mergeCell ref="CY3:CZ3"/>
    <mergeCell ref="DA3:DB3"/>
    <mergeCell ref="DC3:DD3"/>
    <mergeCell ref="CO3:CP3"/>
    <mergeCell ref="CQ3:CR3"/>
    <mergeCell ref="EI3:EJ3"/>
    <mergeCell ref="DE3:DF3"/>
    <mergeCell ref="DG3:DH3"/>
    <mergeCell ref="DI3:DJ3"/>
    <mergeCell ref="DK3:DL3"/>
    <mergeCell ref="EK3:EL3"/>
    <mergeCell ref="EM3:EN3"/>
    <mergeCell ref="DQ3:DR3"/>
    <mergeCell ref="DS3:DT3"/>
    <mergeCell ref="DU3:DV3"/>
    <mergeCell ref="DW3:DX3"/>
    <mergeCell ref="II3:IJ3"/>
    <mergeCell ref="HU3:HV3"/>
    <mergeCell ref="HW3:HX3"/>
    <mergeCell ref="HY3:HZ3"/>
    <mergeCell ref="IA3:IB3"/>
    <mergeCell ref="HC3:HD3"/>
    <mergeCell ref="FY3:FZ3"/>
    <mergeCell ref="GA3:GB3"/>
    <mergeCell ref="GC3:GD3"/>
    <mergeCell ref="GE3:GF3"/>
    <mergeCell ref="GS3:GT3"/>
    <mergeCell ref="GU3:GV3"/>
    <mergeCell ref="GY3:GZ3"/>
    <mergeCell ref="HA3:HB3"/>
    <mergeCell ref="GK3:GL3"/>
    <mergeCell ref="GG3:GH3"/>
    <mergeCell ref="GI3:GJ3"/>
    <mergeCell ref="IC3:ID3"/>
    <mergeCell ref="IE3:IF3"/>
    <mergeCell ref="HG3:HH3"/>
    <mergeCell ref="E4:F4"/>
    <mergeCell ref="IG3:IH3"/>
    <mergeCell ref="HI3:HJ3"/>
    <mergeCell ref="HK3:HL3"/>
    <mergeCell ref="HM3:HN3"/>
    <mergeCell ref="HO3:HP3"/>
    <mergeCell ref="HQ3:HR3"/>
    <mergeCell ref="GM3:GN3"/>
    <mergeCell ref="GO3:GP3"/>
    <mergeCell ref="GQ3:GR3"/>
    <mergeCell ref="HE3:HF3"/>
    <mergeCell ref="GW3:GX3"/>
    <mergeCell ref="FE3:FF3"/>
    <mergeCell ref="FG3:FH3"/>
    <mergeCell ref="FM3:FN3"/>
    <mergeCell ref="FO3:FP3"/>
    <mergeCell ref="FQ3:FR3"/>
    <mergeCell ref="FS3:FT3"/>
    <mergeCell ref="FU3:FV3"/>
    <mergeCell ref="FW3:FX3"/>
    <mergeCell ref="FI3:FJ3"/>
    <mergeCell ref="HS3:HT3"/>
    <mergeCell ref="AA4:AB4"/>
    <mergeCell ref="AC4:AD4"/>
    <mergeCell ref="G4:H4"/>
    <mergeCell ref="I4:J4"/>
    <mergeCell ref="K4:L4"/>
    <mergeCell ref="M4:N4"/>
    <mergeCell ref="O4:P4"/>
    <mergeCell ref="Q4:R4"/>
    <mergeCell ref="S4:T4"/>
    <mergeCell ref="FK3:FL3"/>
    <mergeCell ref="EO3:EP3"/>
    <mergeCell ref="EQ3:ER3"/>
    <mergeCell ref="ES3:ET3"/>
    <mergeCell ref="EU3:EV3"/>
    <mergeCell ref="EW3:EX3"/>
    <mergeCell ref="EY3:EZ3"/>
    <mergeCell ref="FA3:FB3"/>
    <mergeCell ref="FC3:FD3"/>
    <mergeCell ref="DY3:DZ3"/>
    <mergeCell ref="EA3:EB3"/>
    <mergeCell ref="EC3:ED3"/>
    <mergeCell ref="EE3:EF3"/>
    <mergeCell ref="EG3:EH3"/>
    <mergeCell ref="AO4:AP4"/>
    <mergeCell ref="AQ4:AR4"/>
    <mergeCell ref="AS4:AT4"/>
    <mergeCell ref="AU4:AV4"/>
    <mergeCell ref="AW4:AX4"/>
    <mergeCell ref="BW4:BX4"/>
    <mergeCell ref="BU4:BV4"/>
    <mergeCell ref="U4:V4"/>
    <mergeCell ref="W4:X4"/>
    <mergeCell ref="Y4:Z4"/>
    <mergeCell ref="AY4:AZ4"/>
    <mergeCell ref="BA4:BB4"/>
    <mergeCell ref="AE4:AF4"/>
    <mergeCell ref="AG4:AH4"/>
    <mergeCell ref="AI4:AJ4"/>
    <mergeCell ref="AK4:AL4"/>
    <mergeCell ref="AM4:AN4"/>
    <mergeCell ref="BC4:BD4"/>
    <mergeCell ref="BE4:BF4"/>
    <mergeCell ref="BG4:BH4"/>
    <mergeCell ref="BI4:BJ4"/>
    <mergeCell ref="BK4:BL4"/>
    <mergeCell ref="BM4:BN4"/>
    <mergeCell ref="BO4:BP4"/>
    <mergeCell ref="BQ4:BR4"/>
    <mergeCell ref="BS4:BT4"/>
    <mergeCell ref="CA4:CB4"/>
    <mergeCell ref="CC4:CD4"/>
    <mergeCell ref="CE4:CF4"/>
    <mergeCell ref="CG4:CH4"/>
    <mergeCell ref="CI4:CJ4"/>
    <mergeCell ref="CK4:CL4"/>
    <mergeCell ref="CM4:CN4"/>
    <mergeCell ref="CO4:CP4"/>
    <mergeCell ref="BY4:BZ4"/>
    <mergeCell ref="EQ4:ER4"/>
    <mergeCell ref="ES4:ET4"/>
    <mergeCell ref="DW4:DX4"/>
    <mergeCell ref="DY4:DZ4"/>
    <mergeCell ref="EA4:EB4"/>
    <mergeCell ref="EC4:ED4"/>
    <mergeCell ref="CQ4:CR4"/>
    <mergeCell ref="CS4:CT4"/>
    <mergeCell ref="DS4:DT4"/>
    <mergeCell ref="DU4:DV4"/>
    <mergeCell ref="CY4:CZ4"/>
    <mergeCell ref="DA4:DB4"/>
    <mergeCell ref="DC4:DD4"/>
    <mergeCell ref="DE4:DF4"/>
    <mergeCell ref="DG4:DH4"/>
    <mergeCell ref="DI4:DJ4"/>
    <mergeCell ref="CU4:CV4"/>
    <mergeCell ref="CW4:CX4"/>
    <mergeCell ref="EE4:EF4"/>
    <mergeCell ref="EG4:EH4"/>
    <mergeCell ref="EI4:EJ4"/>
    <mergeCell ref="EK4:EL4"/>
    <mergeCell ref="EM4:EN4"/>
    <mergeCell ref="EO4:EP4"/>
    <mergeCell ref="DK4:DL4"/>
    <mergeCell ref="DM4:DN4"/>
    <mergeCell ref="DO4:DP4"/>
    <mergeCell ref="DQ4:DR4"/>
    <mergeCell ref="GI4:GJ4"/>
    <mergeCell ref="GK4:GL4"/>
    <mergeCell ref="FS4:FT4"/>
    <mergeCell ref="FU4:FV4"/>
    <mergeCell ref="FC4:FD4"/>
    <mergeCell ref="FE4:FF4"/>
    <mergeCell ref="FG4:FH4"/>
    <mergeCell ref="FI4:FJ4"/>
    <mergeCell ref="EU4:EV4"/>
    <mergeCell ref="EW4:EX4"/>
    <mergeCell ref="EY4:EZ4"/>
    <mergeCell ref="FA4:FB4"/>
    <mergeCell ref="IG4:IH4"/>
    <mergeCell ref="II4:IJ4"/>
    <mergeCell ref="HO4:HP4"/>
    <mergeCell ref="HQ4:HR4"/>
    <mergeCell ref="HS4:HT4"/>
    <mergeCell ref="HU4:HV4"/>
    <mergeCell ref="HW4:HX4"/>
    <mergeCell ref="HY4:HZ4"/>
    <mergeCell ref="IA4:IB4"/>
    <mergeCell ref="IC4:ID4"/>
    <mergeCell ref="IE4:IF4"/>
    <mergeCell ref="FK4:FL4"/>
    <mergeCell ref="FM4:FN4"/>
    <mergeCell ref="HK4:HL4"/>
    <mergeCell ref="HM4:HN4"/>
    <mergeCell ref="FW4:FX4"/>
    <mergeCell ref="FY4:FZ4"/>
    <mergeCell ref="GQ4:GR4"/>
    <mergeCell ref="GS4:GT4"/>
    <mergeCell ref="GU4:GV4"/>
    <mergeCell ref="GW4:GX4"/>
    <mergeCell ref="GM4:GN4"/>
    <mergeCell ref="GO4:GP4"/>
    <mergeCell ref="HG4:HH4"/>
    <mergeCell ref="HI4:HJ4"/>
    <mergeCell ref="GA4:GB4"/>
    <mergeCell ref="GC4:GD4"/>
    <mergeCell ref="GY4:GZ4"/>
    <mergeCell ref="HA4:HB4"/>
    <mergeCell ref="HC4:HD4"/>
    <mergeCell ref="HE4:HF4"/>
    <mergeCell ref="FO4:FP4"/>
    <mergeCell ref="FQ4:FR4"/>
    <mergeCell ref="GE4:GF4"/>
    <mergeCell ref="GG4:GH4"/>
  </mergeCells>
  <phoneticPr fontId="6" type="noConversion"/>
  <pageMargins left="0.59055118110236227" right="0.35433070866141736" top="0.55118110236220474" bottom="0.39370078740157483" header="0.31496062992125984" footer="0.31496062992125984"/>
  <pageSetup paperSize="9" scale="83" firstPageNumber="23" orientation="portrait" useFirstPageNumber="1" r:id="rId1"/>
  <headerFooter>
    <oddHeader>&amp;C&amp;P</oddHeader>
  </headerFooter>
  <rowBreaks count="3" manualBreakCount="3">
    <brk id="25" max="3" man="1"/>
    <brk id="48" max="3" man="1"/>
    <brk id="7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IU250"/>
  <sheetViews>
    <sheetView topLeftCell="A216" zoomScaleNormal="100" zoomScaleSheetLayoutView="93" workbookViewId="0">
      <selection activeCell="D213" sqref="D213"/>
    </sheetView>
  </sheetViews>
  <sheetFormatPr defaultColWidth="8.7109375" defaultRowHeight="15.75"/>
  <cols>
    <col min="1" max="1" width="4.7109375" style="22" customWidth="1"/>
    <col min="2" max="2" width="5.140625" style="22" customWidth="1"/>
    <col min="3" max="3" width="8.5703125" style="22" customWidth="1"/>
    <col min="4" max="4" width="57.28515625" style="18" customWidth="1"/>
    <col min="5" max="5" width="16.5703125" style="23" customWidth="1"/>
    <col min="6" max="6" width="15.28515625" style="3" customWidth="1"/>
    <col min="7" max="7" width="19.5703125" style="3" customWidth="1"/>
    <col min="8" max="8" width="14.5703125" style="3" customWidth="1"/>
    <col min="9" max="16384" width="8.7109375" style="3"/>
  </cols>
  <sheetData>
    <row r="1" spans="1:255" ht="15.6" customHeight="1">
      <c r="A1" s="1"/>
      <c r="B1" s="42"/>
      <c r="C1" s="2"/>
      <c r="D1" s="68" t="s">
        <v>265</v>
      </c>
      <c r="E1" s="68"/>
      <c r="F1" s="68"/>
    </row>
    <row r="2" spans="1:255" ht="15.6" customHeight="1">
      <c r="A2" s="44"/>
      <c r="B2" s="42"/>
      <c r="C2" s="2"/>
      <c r="D2" s="68" t="s">
        <v>324</v>
      </c>
      <c r="E2" s="68"/>
      <c r="F2" s="68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4"/>
      <c r="IT2" s="44"/>
      <c r="IU2" s="44"/>
    </row>
    <row r="3" spans="1:255" ht="15.75" customHeight="1">
      <c r="A3" s="44"/>
      <c r="B3" s="68"/>
      <c r="C3" s="68"/>
      <c r="D3" s="68" t="s">
        <v>327</v>
      </c>
      <c r="E3" s="68"/>
      <c r="F3" s="68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  <c r="IS3" s="71"/>
      <c r="IT3" s="71"/>
      <c r="IU3" s="44"/>
    </row>
    <row r="4" spans="1:255">
      <c r="A4" s="44"/>
      <c r="B4" s="42"/>
      <c r="C4" s="42"/>
      <c r="D4" s="68" t="s">
        <v>263</v>
      </c>
      <c r="E4" s="68"/>
      <c r="F4" s="68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</row>
    <row r="5" spans="1:255">
      <c r="A5" s="44"/>
      <c r="B5" s="42"/>
      <c r="C5" s="42"/>
      <c r="D5" s="68" t="s">
        <v>326</v>
      </c>
      <c r="E5" s="68"/>
      <c r="F5" s="68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</row>
    <row r="6" spans="1:255">
      <c r="A6" s="44"/>
      <c r="B6" s="42"/>
      <c r="C6" s="42"/>
      <c r="D6" s="68" t="s">
        <v>264</v>
      </c>
      <c r="E6" s="68"/>
      <c r="F6" s="68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</row>
    <row r="7" spans="1:255">
      <c r="A7" s="44"/>
      <c r="B7" s="42"/>
      <c r="C7" s="42"/>
      <c r="D7" s="68" t="s">
        <v>325</v>
      </c>
      <c r="E7" s="68"/>
      <c r="F7" s="68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</row>
    <row r="8" spans="1:255" ht="12" customHeight="1">
      <c r="A8" s="44"/>
      <c r="B8" s="42"/>
      <c r="C8" s="2"/>
      <c r="D8" s="42"/>
      <c r="E8" s="58"/>
    </row>
    <row r="9" spans="1:255" ht="37.5" customHeight="1">
      <c r="A9" s="80" t="s">
        <v>37</v>
      </c>
      <c r="B9" s="80"/>
      <c r="C9" s="80"/>
      <c r="D9" s="80"/>
      <c r="E9" s="80"/>
      <c r="F9" s="80"/>
    </row>
    <row r="10" spans="1:255" hidden="1">
      <c r="A10" s="43"/>
      <c r="B10" s="4"/>
      <c r="C10" s="5"/>
      <c r="D10" s="4"/>
      <c r="E10" s="4"/>
    </row>
    <row r="11" spans="1:255" s="6" customFormat="1" ht="15.6" customHeight="1">
      <c r="A11" s="77" t="s">
        <v>38</v>
      </c>
      <c r="B11" s="77"/>
      <c r="C11" s="78" t="s">
        <v>0</v>
      </c>
      <c r="D11" s="74" t="s">
        <v>39</v>
      </c>
      <c r="E11" s="75" t="s">
        <v>321</v>
      </c>
      <c r="F11" s="72" t="s">
        <v>322</v>
      </c>
    </row>
    <row r="12" spans="1:255" s="6" customFormat="1" ht="65.25" customHeight="1">
      <c r="A12" s="45" t="s">
        <v>40</v>
      </c>
      <c r="B12" s="45" t="s">
        <v>41</v>
      </c>
      <c r="C12" s="79"/>
      <c r="D12" s="74"/>
      <c r="E12" s="76"/>
      <c r="F12" s="73"/>
    </row>
    <row r="13" spans="1:255" s="6" customFormat="1">
      <c r="A13" s="7" t="s">
        <v>42</v>
      </c>
      <c r="B13" s="7"/>
      <c r="C13" s="7"/>
      <c r="D13" s="8" t="s">
        <v>43</v>
      </c>
      <c r="E13" s="9">
        <f>E14</f>
        <v>32888806</v>
      </c>
      <c r="F13" s="9">
        <f>F14</f>
        <v>32888806</v>
      </c>
      <c r="G13" s="40"/>
      <c r="H13" s="40"/>
    </row>
    <row r="14" spans="1:255" s="6" customFormat="1" ht="60.75" customHeight="1">
      <c r="A14" s="7"/>
      <c r="B14" s="7" t="s">
        <v>44</v>
      </c>
      <c r="C14" s="7"/>
      <c r="D14" s="8" t="s">
        <v>45</v>
      </c>
      <c r="E14" s="9">
        <f>E15+E233</f>
        <v>32888806</v>
      </c>
      <c r="F14" s="9">
        <f>F15+F233</f>
        <v>32888806</v>
      </c>
      <c r="G14" s="40"/>
    </row>
    <row r="15" spans="1:255">
      <c r="A15" s="7"/>
      <c r="B15" s="7"/>
      <c r="C15" s="7">
        <v>100000</v>
      </c>
      <c r="D15" s="8" t="s">
        <v>46</v>
      </c>
      <c r="E15" s="9">
        <f>E16+E51</f>
        <v>31157849</v>
      </c>
      <c r="F15" s="9">
        <f>F16+F51</f>
        <v>31157849</v>
      </c>
      <c r="G15" s="40"/>
    </row>
    <row r="16" spans="1:255">
      <c r="A16" s="7"/>
      <c r="B16" s="7"/>
      <c r="C16" s="7">
        <v>110000</v>
      </c>
      <c r="D16" s="8" t="s">
        <v>47</v>
      </c>
      <c r="E16" s="9">
        <f>E17+E24+E25+E28+E31+E32+E40</f>
        <v>31155650</v>
      </c>
      <c r="F16" s="9">
        <f>F17+F24+F25+F28+F31+F32+F40</f>
        <v>31155650</v>
      </c>
      <c r="G16" s="40"/>
    </row>
    <row r="17" spans="1:7">
      <c r="A17" s="7"/>
      <c r="B17" s="7"/>
      <c r="C17" s="7">
        <v>110100</v>
      </c>
      <c r="D17" s="8" t="s">
        <v>48</v>
      </c>
      <c r="E17" s="9">
        <f>SUM(E18:E23)</f>
        <v>19850830</v>
      </c>
      <c r="F17" s="9">
        <f>SUM(F18:F23)</f>
        <v>19850830</v>
      </c>
      <c r="G17" s="40"/>
    </row>
    <row r="18" spans="1:7">
      <c r="A18" s="7"/>
      <c r="B18" s="7"/>
      <c r="C18" s="7">
        <v>110110</v>
      </c>
      <c r="D18" s="8" t="s">
        <v>49</v>
      </c>
      <c r="E18" s="9">
        <v>12164355</v>
      </c>
      <c r="F18" s="9">
        <v>12164355</v>
      </c>
      <c r="G18" s="40"/>
    </row>
    <row r="19" spans="1:7">
      <c r="A19" s="7"/>
      <c r="B19" s="7"/>
      <c r="C19" s="7">
        <v>110120</v>
      </c>
      <c r="D19" s="8" t="s">
        <v>50</v>
      </c>
      <c r="E19" s="9">
        <v>1206490</v>
      </c>
      <c r="F19" s="9">
        <v>1206490</v>
      </c>
      <c r="G19" s="40"/>
    </row>
    <row r="20" spans="1:7">
      <c r="A20" s="7"/>
      <c r="B20" s="7"/>
      <c r="C20" s="7">
        <v>110130</v>
      </c>
      <c r="D20" s="8" t="s">
        <v>51</v>
      </c>
      <c r="E20" s="9">
        <v>3102862</v>
      </c>
      <c r="F20" s="9">
        <v>3102862</v>
      </c>
      <c r="G20" s="40"/>
    </row>
    <row r="21" spans="1:7">
      <c r="A21" s="7"/>
      <c r="B21" s="7"/>
      <c r="C21" s="7">
        <v>110170</v>
      </c>
      <c r="D21" s="8" t="s">
        <v>52</v>
      </c>
      <c r="E21" s="9">
        <v>2096843</v>
      </c>
      <c r="F21" s="9">
        <v>2096843</v>
      </c>
      <c r="G21" s="40"/>
    </row>
    <row r="22" spans="1:7">
      <c r="A22" s="7"/>
      <c r="B22" s="7"/>
      <c r="C22" s="7">
        <v>110180</v>
      </c>
      <c r="D22" s="8" t="s">
        <v>53</v>
      </c>
      <c r="E22" s="9">
        <v>1216436</v>
      </c>
      <c r="F22" s="9">
        <v>1216436</v>
      </c>
      <c r="G22" s="40"/>
    </row>
    <row r="23" spans="1:7">
      <c r="A23" s="7"/>
      <c r="B23" s="7"/>
      <c r="C23" s="7">
        <v>110190</v>
      </c>
      <c r="D23" s="8" t="s">
        <v>54</v>
      </c>
      <c r="E23" s="9">
        <v>63844</v>
      </c>
      <c r="F23" s="9">
        <v>63844</v>
      </c>
      <c r="G23" s="40"/>
    </row>
    <row r="24" spans="1:7" ht="31.15" customHeight="1">
      <c r="A24" s="7"/>
      <c r="B24" s="7"/>
      <c r="C24" s="7">
        <v>110200</v>
      </c>
      <c r="D24" s="8" t="s">
        <v>55</v>
      </c>
      <c r="E24" s="9">
        <v>4673660</v>
      </c>
      <c r="F24" s="9">
        <v>4673660</v>
      </c>
      <c r="G24" s="40"/>
    </row>
    <row r="25" spans="1:7" ht="29.25" customHeight="1">
      <c r="A25" s="7"/>
      <c r="B25" s="7"/>
      <c r="C25" s="7">
        <v>110300</v>
      </c>
      <c r="D25" s="8" t="s">
        <v>56</v>
      </c>
      <c r="E25" s="9">
        <f>E26+E27</f>
        <v>1565343</v>
      </c>
      <c r="F25" s="9">
        <f>F26+F27</f>
        <v>1565343</v>
      </c>
      <c r="G25" s="40"/>
    </row>
    <row r="26" spans="1:7">
      <c r="A26" s="7"/>
      <c r="B26" s="7"/>
      <c r="C26" s="7">
        <v>110350</v>
      </c>
      <c r="D26" s="8" t="s">
        <v>57</v>
      </c>
      <c r="E26" s="9">
        <f>477364+200000</f>
        <v>677364</v>
      </c>
      <c r="F26" s="9">
        <f>477364+200000</f>
        <v>677364</v>
      </c>
      <c r="G26" s="40"/>
    </row>
    <row r="27" spans="1:7" ht="15.75" customHeight="1">
      <c r="A27" s="7"/>
      <c r="B27" s="7"/>
      <c r="C27" s="7">
        <v>110360</v>
      </c>
      <c r="D27" s="8" t="s">
        <v>58</v>
      </c>
      <c r="E27" s="9">
        <v>887979</v>
      </c>
      <c r="F27" s="9">
        <v>887979</v>
      </c>
      <c r="G27" s="40"/>
    </row>
    <row r="28" spans="1:7">
      <c r="A28" s="7"/>
      <c r="B28" s="7"/>
      <c r="C28" s="7">
        <v>110400</v>
      </c>
      <c r="D28" s="8" t="s">
        <v>59</v>
      </c>
      <c r="E28" s="9">
        <f>E29+E30</f>
        <v>177595</v>
      </c>
      <c r="F28" s="9">
        <f>F29+F30</f>
        <v>177595</v>
      </c>
      <c r="G28" s="40"/>
    </row>
    <row r="29" spans="1:7" ht="30" customHeight="1">
      <c r="A29" s="7"/>
      <c r="B29" s="7"/>
      <c r="C29" s="7">
        <v>110410</v>
      </c>
      <c r="D29" s="8" t="s">
        <v>60</v>
      </c>
      <c r="E29" s="9">
        <v>39745</v>
      </c>
      <c r="F29" s="9">
        <v>39745</v>
      </c>
      <c r="G29" s="40"/>
    </row>
    <row r="30" spans="1:7" ht="36.75" customHeight="1">
      <c r="A30" s="7"/>
      <c r="B30" s="7"/>
      <c r="C30" s="7" t="s">
        <v>61</v>
      </c>
      <c r="D30" s="8" t="s">
        <v>62</v>
      </c>
      <c r="E30" s="9">
        <v>137850</v>
      </c>
      <c r="F30" s="9">
        <v>137850</v>
      </c>
      <c r="G30" s="40"/>
    </row>
    <row r="31" spans="1:7">
      <c r="A31" s="7"/>
      <c r="B31" s="7"/>
      <c r="C31" s="7">
        <v>110600</v>
      </c>
      <c r="D31" s="8" t="s">
        <v>63</v>
      </c>
      <c r="E31" s="9">
        <v>723016</v>
      </c>
      <c r="F31" s="9">
        <v>723016</v>
      </c>
      <c r="G31" s="40"/>
    </row>
    <row r="32" spans="1:7">
      <c r="A32" s="7"/>
      <c r="B32" s="7"/>
      <c r="C32" s="7">
        <v>110700</v>
      </c>
      <c r="D32" s="8" t="s">
        <v>64</v>
      </c>
      <c r="E32" s="11">
        <f>SUM(E33:E39)</f>
        <v>920508</v>
      </c>
      <c r="F32" s="11">
        <f>SUM(F33:F39)</f>
        <v>920508</v>
      </c>
      <c r="G32" s="40"/>
    </row>
    <row r="33" spans="1:7">
      <c r="A33" s="7"/>
      <c r="B33" s="7"/>
      <c r="C33" s="7">
        <v>110710</v>
      </c>
      <c r="D33" s="8" t="s">
        <v>65</v>
      </c>
      <c r="E33" s="9">
        <v>266726</v>
      </c>
      <c r="F33" s="9">
        <v>266726</v>
      </c>
      <c r="G33" s="40"/>
    </row>
    <row r="34" spans="1:7">
      <c r="A34" s="7"/>
      <c r="B34" s="7"/>
      <c r="C34" s="7">
        <v>110720</v>
      </c>
      <c r="D34" s="8" t="s">
        <v>66</v>
      </c>
      <c r="E34" s="9">
        <v>243151</v>
      </c>
      <c r="F34" s="9">
        <v>243151</v>
      </c>
      <c r="G34" s="40"/>
    </row>
    <row r="35" spans="1:7">
      <c r="A35" s="7"/>
      <c r="B35" s="7"/>
      <c r="C35" s="7">
        <v>110730</v>
      </c>
      <c r="D35" s="8" t="s">
        <v>67</v>
      </c>
      <c r="E35" s="9">
        <v>152872</v>
      </c>
      <c r="F35" s="9">
        <v>152872</v>
      </c>
      <c r="G35" s="40"/>
    </row>
    <row r="36" spans="1:7">
      <c r="A36" s="7"/>
      <c r="B36" s="7"/>
      <c r="C36" s="7">
        <v>110740</v>
      </c>
      <c r="D36" s="8" t="s">
        <v>68</v>
      </c>
      <c r="E36" s="9">
        <v>22371</v>
      </c>
      <c r="F36" s="9">
        <v>22371</v>
      </c>
      <c r="G36" s="40"/>
    </row>
    <row r="37" spans="1:7">
      <c r="A37" s="7"/>
      <c r="B37" s="7"/>
      <c r="C37" s="7">
        <v>110750</v>
      </c>
      <c r="D37" s="8" t="s">
        <v>69</v>
      </c>
      <c r="E37" s="11">
        <f>18047-280</f>
        <v>17767</v>
      </c>
      <c r="F37" s="11">
        <f>18047-280</f>
        <v>17767</v>
      </c>
      <c r="G37" s="40"/>
    </row>
    <row r="38" spans="1:7">
      <c r="A38" s="7"/>
      <c r="B38" s="7"/>
      <c r="C38" s="7">
        <v>110760</v>
      </c>
      <c r="D38" s="8" t="s">
        <v>70</v>
      </c>
      <c r="E38" s="9">
        <v>206204</v>
      </c>
      <c r="F38" s="9">
        <v>206204</v>
      </c>
      <c r="G38" s="40"/>
    </row>
    <row r="39" spans="1:7">
      <c r="A39" s="7"/>
      <c r="B39" s="7"/>
      <c r="C39" s="7">
        <v>110780</v>
      </c>
      <c r="D39" s="8" t="s">
        <v>71</v>
      </c>
      <c r="E39" s="9">
        <v>11417</v>
      </c>
      <c r="F39" s="9">
        <v>11417</v>
      </c>
      <c r="G39" s="40"/>
    </row>
    <row r="40" spans="1:7" ht="29.25" customHeight="1">
      <c r="A40" s="7"/>
      <c r="B40" s="7"/>
      <c r="C40" s="7">
        <v>111000</v>
      </c>
      <c r="D40" s="8" t="s">
        <v>72</v>
      </c>
      <c r="E40" s="9">
        <f>SUM(E41:E50)</f>
        <v>3244698</v>
      </c>
      <c r="F40" s="9">
        <f>SUM(F41:F50)</f>
        <v>3244698</v>
      </c>
      <c r="G40" s="40"/>
    </row>
    <row r="41" spans="1:7">
      <c r="A41" s="7"/>
      <c r="B41" s="7"/>
      <c r="C41" s="7">
        <v>111020</v>
      </c>
      <c r="D41" s="8" t="s">
        <v>73</v>
      </c>
      <c r="E41" s="9">
        <v>125000</v>
      </c>
      <c r="F41" s="9">
        <v>125000</v>
      </c>
      <c r="G41" s="40"/>
    </row>
    <row r="42" spans="1:7">
      <c r="A42" s="7"/>
      <c r="B42" s="7"/>
      <c r="C42" s="7">
        <v>111030</v>
      </c>
      <c r="D42" s="8" t="s">
        <v>74</v>
      </c>
      <c r="E42" s="9">
        <v>35755</v>
      </c>
      <c r="F42" s="9">
        <v>35755</v>
      </c>
      <c r="G42" s="40"/>
    </row>
    <row r="43" spans="1:7">
      <c r="A43" s="7"/>
      <c r="B43" s="7"/>
      <c r="C43" s="7">
        <v>111042</v>
      </c>
      <c r="D43" s="8" t="s">
        <v>75</v>
      </c>
      <c r="E43" s="9">
        <f>30532+15000</f>
        <v>45532</v>
      </c>
      <c r="F43" s="9">
        <f>30532+15000</f>
        <v>45532</v>
      </c>
      <c r="G43" s="40"/>
    </row>
    <row r="44" spans="1:7" ht="31.5">
      <c r="A44" s="7"/>
      <c r="B44" s="7"/>
      <c r="C44" s="7" t="s">
        <v>76</v>
      </c>
      <c r="D44" s="8" t="s">
        <v>77</v>
      </c>
      <c r="E44" s="9">
        <v>1800000</v>
      </c>
      <c r="F44" s="9">
        <v>1800000</v>
      </c>
      <c r="G44" s="40"/>
    </row>
    <row r="45" spans="1:7">
      <c r="A45" s="7"/>
      <c r="B45" s="7"/>
      <c r="C45" s="7">
        <v>111044</v>
      </c>
      <c r="D45" s="8" t="s">
        <v>78</v>
      </c>
      <c r="E45" s="9">
        <v>177596</v>
      </c>
      <c r="F45" s="9">
        <v>177596</v>
      </c>
      <c r="G45" s="40"/>
    </row>
    <row r="46" spans="1:7">
      <c r="A46" s="7"/>
      <c r="B46" s="7"/>
      <c r="C46" s="7">
        <v>111045</v>
      </c>
      <c r="D46" s="8" t="s">
        <v>79</v>
      </c>
      <c r="E46" s="9">
        <v>501000</v>
      </c>
      <c r="F46" s="9">
        <v>501000</v>
      </c>
      <c r="G46" s="40"/>
    </row>
    <row r="47" spans="1:7">
      <c r="A47" s="7"/>
      <c r="B47" s="7"/>
      <c r="C47" s="7">
        <v>111046</v>
      </c>
      <c r="D47" s="8" t="s">
        <v>80</v>
      </c>
      <c r="E47" s="9">
        <v>5238</v>
      </c>
      <c r="F47" s="9">
        <v>5238</v>
      </c>
      <c r="G47" s="40"/>
    </row>
    <row r="48" spans="1:7">
      <c r="A48" s="7"/>
      <c r="B48" s="7"/>
      <c r="C48" s="7">
        <v>111050</v>
      </c>
      <c r="D48" s="8" t="s">
        <v>81</v>
      </c>
      <c r="E48" s="9">
        <v>189894</v>
      </c>
      <c r="F48" s="9">
        <v>189894</v>
      </c>
      <c r="G48" s="40"/>
    </row>
    <row r="49" spans="1:7">
      <c r="A49" s="7"/>
      <c r="B49" s="7"/>
      <c r="C49" s="7" t="s">
        <v>82</v>
      </c>
      <c r="D49" s="8" t="s">
        <v>83</v>
      </c>
      <c r="E49" s="9">
        <v>100000</v>
      </c>
      <c r="F49" s="9">
        <v>100000</v>
      </c>
      <c r="G49" s="40"/>
    </row>
    <row r="50" spans="1:7" ht="32.25" customHeight="1">
      <c r="A50" s="7"/>
      <c r="B50" s="7"/>
      <c r="C50" s="7">
        <v>111070</v>
      </c>
      <c r="D50" s="8" t="s">
        <v>84</v>
      </c>
      <c r="E50" s="9">
        <f>164683+100000</f>
        <v>264683</v>
      </c>
      <c r="F50" s="9">
        <f>164683+100000</f>
        <v>264683</v>
      </c>
      <c r="G50" s="40"/>
    </row>
    <row r="51" spans="1:7">
      <c r="A51" s="7"/>
      <c r="B51" s="7"/>
      <c r="C51" s="7">
        <v>130650</v>
      </c>
      <c r="D51" s="8" t="s">
        <v>85</v>
      </c>
      <c r="E51" s="9">
        <v>2199</v>
      </c>
      <c r="F51" s="9">
        <v>2199</v>
      </c>
      <c r="G51" s="40"/>
    </row>
    <row r="52" spans="1:7" ht="30.75" customHeight="1">
      <c r="A52" s="7"/>
      <c r="B52" s="7"/>
      <c r="C52" s="7">
        <v>140000</v>
      </c>
      <c r="D52" s="8" t="s">
        <v>86</v>
      </c>
      <c r="E52" s="9">
        <f>E53+E63+E70+E69</f>
        <v>34586277</v>
      </c>
      <c r="F52" s="9">
        <f>F53+F63+F70+F69</f>
        <v>34586277</v>
      </c>
      <c r="G52" s="40"/>
    </row>
    <row r="53" spans="1:7">
      <c r="A53" s="7"/>
      <c r="B53" s="7"/>
      <c r="C53" s="7">
        <v>140200</v>
      </c>
      <c r="D53" s="8" t="s">
        <v>87</v>
      </c>
      <c r="E53" s="9">
        <f>E54+E55+E58+E59+E60</f>
        <v>1631783</v>
      </c>
      <c r="F53" s="9">
        <f>F54+F55+F58+F59+F60</f>
        <v>1631783</v>
      </c>
      <c r="G53" s="40"/>
    </row>
    <row r="54" spans="1:7">
      <c r="A54" s="7"/>
      <c r="B54" s="7"/>
      <c r="C54" s="7">
        <v>140210</v>
      </c>
      <c r="D54" s="8" t="s">
        <v>88</v>
      </c>
      <c r="E54" s="9">
        <v>356121</v>
      </c>
      <c r="F54" s="9">
        <v>356121</v>
      </c>
      <c r="G54" s="40"/>
    </row>
    <row r="55" spans="1:7">
      <c r="A55" s="7"/>
      <c r="B55" s="7"/>
      <c r="C55" s="7">
        <v>140220</v>
      </c>
      <c r="D55" s="8" t="s">
        <v>89</v>
      </c>
      <c r="E55" s="9">
        <f>SUM(E56:E57)</f>
        <v>190319</v>
      </c>
      <c r="F55" s="9">
        <f>SUM(F56:F57)</f>
        <v>190319</v>
      </c>
      <c r="G55" s="40"/>
    </row>
    <row r="56" spans="1:7" ht="37.5" customHeight="1">
      <c r="A56" s="7"/>
      <c r="B56" s="7"/>
      <c r="C56" s="7">
        <v>140221</v>
      </c>
      <c r="D56" s="8" t="s">
        <v>330</v>
      </c>
      <c r="E56" s="12">
        <f>173476-17825</f>
        <v>155651</v>
      </c>
      <c r="F56" s="12">
        <f>173476-17825</f>
        <v>155651</v>
      </c>
      <c r="G56" s="40"/>
    </row>
    <row r="57" spans="1:7">
      <c r="A57" s="7"/>
      <c r="B57" s="7"/>
      <c r="C57" s="7">
        <v>140222</v>
      </c>
      <c r="D57" s="8" t="s">
        <v>90</v>
      </c>
      <c r="E57" s="9">
        <f>36938-2270</f>
        <v>34668</v>
      </c>
      <c r="F57" s="9">
        <f>36938-2270</f>
        <v>34668</v>
      </c>
      <c r="G57" s="40"/>
    </row>
    <row r="58" spans="1:7" ht="18.75" customHeight="1">
      <c r="A58" s="7"/>
      <c r="B58" s="7"/>
      <c r="C58" s="7">
        <v>140230</v>
      </c>
      <c r="D58" s="8" t="s">
        <v>91</v>
      </c>
      <c r="E58" s="9">
        <v>700329</v>
      </c>
      <c r="F58" s="9">
        <v>700329</v>
      </c>
      <c r="G58" s="40"/>
    </row>
    <row r="59" spans="1:7" ht="34.5" customHeight="1">
      <c r="A59" s="7"/>
      <c r="B59" s="7"/>
      <c r="C59" s="7">
        <v>140240</v>
      </c>
      <c r="D59" s="8" t="s">
        <v>92</v>
      </c>
      <c r="E59" s="9">
        <v>375264</v>
      </c>
      <c r="F59" s="9">
        <v>375264</v>
      </c>
      <c r="G59" s="40"/>
    </row>
    <row r="60" spans="1:7">
      <c r="A60" s="7"/>
      <c r="B60" s="7"/>
      <c r="C60" s="7">
        <v>140250</v>
      </c>
      <c r="D60" s="8" t="s">
        <v>93</v>
      </c>
      <c r="E60" s="9">
        <f>SUM(E61:E62)</f>
        <v>9750</v>
      </c>
      <c r="F60" s="9">
        <f>SUM(F61:F62)</f>
        <v>9750</v>
      </c>
      <c r="G60" s="40"/>
    </row>
    <row r="61" spans="1:7">
      <c r="A61" s="7"/>
      <c r="B61" s="7"/>
      <c r="C61" s="7">
        <v>140251</v>
      </c>
      <c r="D61" s="8" t="s">
        <v>94</v>
      </c>
      <c r="E61" s="9">
        <v>7900</v>
      </c>
      <c r="F61" s="9">
        <v>7900</v>
      </c>
      <c r="G61" s="40"/>
    </row>
    <row r="62" spans="1:7">
      <c r="A62" s="7"/>
      <c r="B62" s="7"/>
      <c r="C62" s="7">
        <v>140252</v>
      </c>
      <c r="D62" s="8" t="s">
        <v>95</v>
      </c>
      <c r="E62" s="9">
        <v>1850</v>
      </c>
      <c r="F62" s="9">
        <v>1850</v>
      </c>
      <c r="G62" s="40"/>
    </row>
    <row r="63" spans="1:7">
      <c r="A63" s="7"/>
      <c r="B63" s="7"/>
      <c r="C63" s="7">
        <v>140400</v>
      </c>
      <c r="D63" s="8" t="s">
        <v>96</v>
      </c>
      <c r="E63" s="9">
        <f>SUM(E64:E66)+E67</f>
        <v>32917994</v>
      </c>
      <c r="F63" s="9">
        <f>SUM(F64:F66)+F67</f>
        <v>32917994</v>
      </c>
      <c r="G63" s="40"/>
    </row>
    <row r="64" spans="1:7">
      <c r="A64" s="7"/>
      <c r="B64" s="7"/>
      <c r="C64" s="7">
        <v>140410</v>
      </c>
      <c r="D64" s="8" t="s">
        <v>97</v>
      </c>
      <c r="E64" s="9">
        <v>32589790</v>
      </c>
      <c r="F64" s="9">
        <v>32589790</v>
      </c>
      <c r="G64" s="40"/>
    </row>
    <row r="65" spans="1:7" ht="14.25" customHeight="1">
      <c r="A65" s="7"/>
      <c r="B65" s="7"/>
      <c r="C65" s="7">
        <v>140420</v>
      </c>
      <c r="D65" s="8" t="s">
        <v>98</v>
      </c>
      <c r="E65" s="9">
        <v>273246</v>
      </c>
      <c r="F65" s="9">
        <v>273246</v>
      </c>
      <c r="G65" s="40"/>
    </row>
    <row r="66" spans="1:7">
      <c r="A66" s="7"/>
      <c r="B66" s="7"/>
      <c r="C66" s="7">
        <v>140440</v>
      </c>
      <c r="D66" s="8" t="s">
        <v>52</v>
      </c>
      <c r="E66" s="9">
        <v>19200</v>
      </c>
      <c r="F66" s="9">
        <v>19200</v>
      </c>
      <c r="G66" s="40"/>
    </row>
    <row r="67" spans="1:7">
      <c r="A67" s="7"/>
      <c r="B67" s="7"/>
      <c r="C67" s="7">
        <v>140450</v>
      </c>
      <c r="D67" s="8" t="s">
        <v>99</v>
      </c>
      <c r="E67" s="9">
        <f>E68</f>
        <v>35758</v>
      </c>
      <c r="F67" s="9">
        <f>F68</f>
        <v>35758</v>
      </c>
      <c r="G67" s="40"/>
    </row>
    <row r="68" spans="1:7" ht="14.45" customHeight="1">
      <c r="A68" s="7"/>
      <c r="B68" s="7"/>
      <c r="C68" s="7">
        <v>140451</v>
      </c>
      <c r="D68" s="8" t="s">
        <v>100</v>
      </c>
      <c r="E68" s="9">
        <v>35758</v>
      </c>
      <c r="F68" s="9">
        <v>35758</v>
      </c>
      <c r="G68" s="40"/>
    </row>
    <row r="69" spans="1:7" hidden="1">
      <c r="A69" s="7"/>
      <c r="B69" s="7"/>
      <c r="C69" s="13" t="s">
        <v>101</v>
      </c>
      <c r="D69" s="14" t="s">
        <v>102</v>
      </c>
      <c r="E69" s="9"/>
      <c r="F69" s="9"/>
      <c r="G69" s="40"/>
    </row>
    <row r="70" spans="1:7">
      <c r="A70" s="7"/>
      <c r="B70" s="7"/>
      <c r="C70" s="7">
        <v>140900</v>
      </c>
      <c r="D70" s="8" t="s">
        <v>103</v>
      </c>
      <c r="E70" s="9">
        <v>36500</v>
      </c>
      <c r="F70" s="9">
        <v>36500</v>
      </c>
      <c r="G70" s="40"/>
    </row>
    <row r="71" spans="1:7" ht="61.5" customHeight="1">
      <c r="A71" s="7"/>
      <c r="B71" s="7"/>
      <c r="C71" s="7">
        <v>150000</v>
      </c>
      <c r="D71" s="8" t="s">
        <v>104</v>
      </c>
      <c r="E71" s="9">
        <f>E72+E89+E93</f>
        <v>283664654</v>
      </c>
      <c r="F71" s="9">
        <f>F72+F89+F93</f>
        <v>283664654</v>
      </c>
      <c r="G71" s="40"/>
    </row>
    <row r="72" spans="1:7" ht="30.75" customHeight="1">
      <c r="A72" s="7"/>
      <c r="B72" s="7"/>
      <c r="C72" s="7">
        <v>151000</v>
      </c>
      <c r="D72" s="8" t="s">
        <v>105</v>
      </c>
      <c r="E72" s="9">
        <f>E73+E76+E79+E82+E85+E86</f>
        <v>160090067</v>
      </c>
      <c r="F72" s="9">
        <f>F73+F76+F79+F82+F85+F86</f>
        <v>160090067</v>
      </c>
      <c r="G72" s="40"/>
    </row>
    <row r="73" spans="1:7" ht="31.5">
      <c r="A73" s="7"/>
      <c r="B73" s="7"/>
      <c r="C73" s="7">
        <v>151100</v>
      </c>
      <c r="D73" s="8" t="s">
        <v>106</v>
      </c>
      <c r="E73" s="9">
        <f>E74+E75</f>
        <v>151627698</v>
      </c>
      <c r="F73" s="9">
        <f>F74+F75</f>
        <v>151627698</v>
      </c>
      <c r="G73" s="40"/>
    </row>
    <row r="74" spans="1:7" ht="48" customHeight="1">
      <c r="A74" s="7"/>
      <c r="B74" s="7"/>
      <c r="C74" s="7">
        <v>151110</v>
      </c>
      <c r="D74" s="8" t="s">
        <v>107</v>
      </c>
      <c r="E74" s="9">
        <v>104627698</v>
      </c>
      <c r="F74" s="11">
        <f>93627698+11000000</f>
        <v>104627698</v>
      </c>
      <c r="G74" s="40"/>
    </row>
    <row r="75" spans="1:7" ht="33" customHeight="1">
      <c r="A75" s="7"/>
      <c r="B75" s="7"/>
      <c r="C75" s="7">
        <v>151120</v>
      </c>
      <c r="D75" s="8" t="s">
        <v>108</v>
      </c>
      <c r="E75" s="9">
        <v>47000000</v>
      </c>
      <c r="F75" s="11">
        <v>47000000</v>
      </c>
      <c r="G75" s="40"/>
    </row>
    <row r="76" spans="1:7" ht="31.5">
      <c r="A76" s="7"/>
      <c r="B76" s="7"/>
      <c r="C76" s="7">
        <v>151200</v>
      </c>
      <c r="D76" s="8" t="s">
        <v>109</v>
      </c>
      <c r="E76" s="9">
        <f>E77+E78</f>
        <v>8100000</v>
      </c>
      <c r="F76" s="9">
        <f>F77+F78</f>
        <v>8100000</v>
      </c>
      <c r="G76" s="40"/>
    </row>
    <row r="77" spans="1:7">
      <c r="A77" s="7"/>
      <c r="B77" s="7"/>
      <c r="C77" s="13">
        <v>151210</v>
      </c>
      <c r="D77" s="14" t="s">
        <v>110</v>
      </c>
      <c r="E77" s="9">
        <v>3000000</v>
      </c>
      <c r="F77" s="9">
        <v>3000000</v>
      </c>
      <c r="G77" s="40"/>
    </row>
    <row r="78" spans="1:7">
      <c r="A78" s="7"/>
      <c r="B78" s="7"/>
      <c r="C78" s="7">
        <v>151220</v>
      </c>
      <c r="D78" s="8" t="s">
        <v>111</v>
      </c>
      <c r="E78" s="9">
        <v>5100000</v>
      </c>
      <c r="F78" s="9">
        <v>5100000</v>
      </c>
      <c r="G78" s="40"/>
    </row>
    <row r="79" spans="1:7">
      <c r="A79" s="7"/>
      <c r="B79" s="7"/>
      <c r="C79" s="13">
        <v>151300</v>
      </c>
      <c r="D79" s="14" t="s">
        <v>112</v>
      </c>
      <c r="E79" s="9">
        <f>SUM(E80:E81)</f>
        <v>0</v>
      </c>
      <c r="F79" s="9">
        <f>SUM(F80:F81)</f>
        <v>0</v>
      </c>
      <c r="G79" s="40"/>
    </row>
    <row r="80" spans="1:7">
      <c r="A80" s="7"/>
      <c r="B80" s="7"/>
      <c r="C80" s="13">
        <v>151310</v>
      </c>
      <c r="D80" s="14" t="s">
        <v>113</v>
      </c>
      <c r="E80" s="15">
        <v>0</v>
      </c>
      <c r="F80" s="15">
        <v>0</v>
      </c>
      <c r="G80" s="40"/>
    </row>
    <row r="81" spans="1:7" ht="34.5" customHeight="1">
      <c r="A81" s="7"/>
      <c r="B81" s="7"/>
      <c r="C81" s="13">
        <v>151320</v>
      </c>
      <c r="D81" s="14" t="s">
        <v>114</v>
      </c>
      <c r="E81" s="15">
        <v>0</v>
      </c>
      <c r="F81" s="15">
        <v>0</v>
      </c>
      <c r="G81" s="40"/>
    </row>
    <row r="82" spans="1:7" ht="46.5" customHeight="1">
      <c r="A82" s="7"/>
      <c r="B82" s="7"/>
      <c r="C82" s="7">
        <v>151400</v>
      </c>
      <c r="D82" s="8" t="s">
        <v>115</v>
      </c>
      <c r="E82" s="9">
        <f>E83+E84</f>
        <v>142369</v>
      </c>
      <c r="F82" s="9">
        <f>F83+F84</f>
        <v>142369</v>
      </c>
      <c r="G82" s="40"/>
    </row>
    <row r="83" spans="1:7" ht="33.75" hidden="1" customHeight="1">
      <c r="A83" s="7"/>
      <c r="B83" s="7"/>
      <c r="C83" s="7">
        <v>151410</v>
      </c>
      <c r="D83" s="8" t="s">
        <v>116</v>
      </c>
      <c r="E83" s="15"/>
      <c r="F83" s="15"/>
      <c r="G83" s="40"/>
    </row>
    <row r="84" spans="1:7" ht="49.5" customHeight="1">
      <c r="A84" s="7"/>
      <c r="B84" s="7"/>
      <c r="C84" s="7">
        <v>151420</v>
      </c>
      <c r="D84" s="8" t="s">
        <v>331</v>
      </c>
      <c r="E84" s="9">
        <v>142369</v>
      </c>
      <c r="F84" s="9">
        <v>142369</v>
      </c>
      <c r="G84" s="40"/>
    </row>
    <row r="85" spans="1:7" ht="101.25" customHeight="1">
      <c r="A85" s="7"/>
      <c r="B85" s="7"/>
      <c r="C85" s="13">
        <v>151500</v>
      </c>
      <c r="D85" s="14" t="s">
        <v>117</v>
      </c>
      <c r="E85" s="9">
        <v>150000</v>
      </c>
      <c r="F85" s="9">
        <v>150000</v>
      </c>
      <c r="G85" s="40"/>
    </row>
    <row r="86" spans="1:7" ht="16.5" customHeight="1">
      <c r="A86" s="7"/>
      <c r="B86" s="7"/>
      <c r="C86" s="13">
        <v>151600</v>
      </c>
      <c r="D86" s="14" t="s">
        <v>102</v>
      </c>
      <c r="E86" s="11">
        <f>E87</f>
        <v>70000</v>
      </c>
      <c r="F86" s="11">
        <f>F87</f>
        <v>70000</v>
      </c>
      <c r="G86" s="40"/>
    </row>
    <row r="87" spans="1:7" ht="17.25" customHeight="1">
      <c r="A87" s="7"/>
      <c r="B87" s="7"/>
      <c r="C87" s="13">
        <v>151630</v>
      </c>
      <c r="D87" s="14" t="s">
        <v>118</v>
      </c>
      <c r="E87" s="11">
        <f>E88</f>
        <v>70000</v>
      </c>
      <c r="F87" s="11">
        <f>F88</f>
        <v>70000</v>
      </c>
      <c r="G87" s="40"/>
    </row>
    <row r="88" spans="1:7" ht="21.75" customHeight="1">
      <c r="A88" s="7"/>
      <c r="B88" s="7"/>
      <c r="C88" s="13">
        <v>151631</v>
      </c>
      <c r="D88" s="14" t="s">
        <v>119</v>
      </c>
      <c r="E88" s="11">
        <v>70000</v>
      </c>
      <c r="F88" s="11">
        <v>70000</v>
      </c>
      <c r="G88" s="40"/>
    </row>
    <row r="89" spans="1:7" ht="31.5">
      <c r="A89" s="7"/>
      <c r="B89" s="7"/>
      <c r="C89" s="7">
        <v>152000</v>
      </c>
      <c r="D89" s="8" t="s">
        <v>120</v>
      </c>
      <c r="E89" s="9">
        <f>SUM(E90:E92)</f>
        <v>58521240</v>
      </c>
      <c r="F89" s="9">
        <f>SUM(F90:F92)</f>
        <v>58521240</v>
      </c>
      <c r="G89" s="40"/>
    </row>
    <row r="90" spans="1:7" ht="50.25" customHeight="1">
      <c r="A90" s="7"/>
      <c r="B90" s="7"/>
      <c r="C90" s="7">
        <v>152100</v>
      </c>
      <c r="D90" s="8" t="s">
        <v>121</v>
      </c>
      <c r="E90" s="9">
        <v>5028480</v>
      </c>
      <c r="F90" s="9">
        <v>5028480</v>
      </c>
      <c r="G90" s="40"/>
    </row>
    <row r="91" spans="1:7" ht="47.25" customHeight="1">
      <c r="A91" s="7"/>
      <c r="B91" s="7"/>
      <c r="C91" s="7">
        <v>152200</v>
      </c>
      <c r="D91" s="8" t="s">
        <v>122</v>
      </c>
      <c r="E91" s="9">
        <v>9039600</v>
      </c>
      <c r="F91" s="9">
        <v>9039600</v>
      </c>
      <c r="G91" s="40"/>
    </row>
    <row r="92" spans="1:7" ht="48" customHeight="1">
      <c r="A92" s="7"/>
      <c r="B92" s="7"/>
      <c r="C92" s="7">
        <v>152300</v>
      </c>
      <c r="D92" s="8" t="s">
        <v>123</v>
      </c>
      <c r="E92" s="9">
        <v>44453160</v>
      </c>
      <c r="F92" s="9">
        <v>44453160</v>
      </c>
      <c r="G92" s="40"/>
    </row>
    <row r="93" spans="1:7" ht="33.75" customHeight="1">
      <c r="A93" s="7"/>
      <c r="B93" s="7"/>
      <c r="C93" s="7">
        <v>153000</v>
      </c>
      <c r="D93" s="8" t="s">
        <v>124</v>
      </c>
      <c r="E93" s="9">
        <f>E94+E98+E99+E100+E101+E102+E111</f>
        <v>65053347</v>
      </c>
      <c r="F93" s="11">
        <f>F94+F98+F99+F100+F101+F102+F111</f>
        <v>65053347</v>
      </c>
      <c r="G93" s="40"/>
    </row>
    <row r="94" spans="1:7" ht="31.5" customHeight="1">
      <c r="A94" s="7"/>
      <c r="B94" s="7"/>
      <c r="C94" s="7">
        <v>153100</v>
      </c>
      <c r="D94" s="8" t="s">
        <v>125</v>
      </c>
      <c r="E94" s="9">
        <f>E95+E96+E97</f>
        <v>53005484</v>
      </c>
      <c r="F94" s="11">
        <f>F95+F96+F97</f>
        <v>53005484</v>
      </c>
      <c r="G94" s="40"/>
    </row>
    <row r="95" spans="1:7">
      <c r="A95" s="7"/>
      <c r="B95" s="7"/>
      <c r="C95" s="7">
        <v>153110</v>
      </c>
      <c r="D95" s="8" t="s">
        <v>126</v>
      </c>
      <c r="E95" s="9">
        <v>2509515</v>
      </c>
      <c r="F95" s="11">
        <v>2509515</v>
      </c>
      <c r="G95" s="40"/>
    </row>
    <row r="96" spans="1:7" ht="30.75" customHeight="1">
      <c r="A96" s="7"/>
      <c r="B96" s="7"/>
      <c r="C96" s="7">
        <v>153120</v>
      </c>
      <c r="D96" s="8" t="s">
        <v>127</v>
      </c>
      <c r="E96" s="9">
        <v>36569</v>
      </c>
      <c r="F96" s="11">
        <v>36569</v>
      </c>
      <c r="G96" s="40"/>
    </row>
    <row r="97" spans="1:8" ht="30" customHeight="1">
      <c r="A97" s="7"/>
      <c r="B97" s="7"/>
      <c r="C97" s="7">
        <v>153130</v>
      </c>
      <c r="D97" s="8" t="s">
        <v>128</v>
      </c>
      <c r="E97" s="9">
        <v>50459400</v>
      </c>
      <c r="F97" s="11">
        <v>50459400</v>
      </c>
      <c r="G97" s="40"/>
    </row>
    <row r="98" spans="1:8">
      <c r="A98" s="7"/>
      <c r="B98" s="7"/>
      <c r="C98" s="7">
        <v>153200</v>
      </c>
      <c r="D98" s="8" t="s">
        <v>129</v>
      </c>
      <c r="E98" s="9">
        <v>246829</v>
      </c>
      <c r="F98" s="11">
        <v>246829</v>
      </c>
      <c r="G98" s="40"/>
    </row>
    <row r="99" spans="1:8" ht="30.75" customHeight="1">
      <c r="A99" s="7"/>
      <c r="B99" s="7"/>
      <c r="C99" s="7">
        <v>153300</v>
      </c>
      <c r="D99" s="8" t="s">
        <v>130</v>
      </c>
      <c r="E99" s="9">
        <v>1018500</v>
      </c>
      <c r="F99" s="11">
        <v>1018500</v>
      </c>
      <c r="G99" s="40"/>
    </row>
    <row r="100" spans="1:8" ht="36.75" customHeight="1">
      <c r="A100" s="7"/>
      <c r="B100" s="7"/>
      <c r="C100" s="7">
        <v>153400</v>
      </c>
      <c r="D100" s="8" t="s">
        <v>131</v>
      </c>
      <c r="E100" s="9">
        <v>21146</v>
      </c>
      <c r="F100" s="11">
        <v>21146</v>
      </c>
      <c r="G100" s="40"/>
    </row>
    <row r="101" spans="1:8" ht="30" customHeight="1">
      <c r="A101" s="7"/>
      <c r="B101" s="7"/>
      <c r="C101" s="7">
        <v>153500</v>
      </c>
      <c r="D101" s="8" t="s">
        <v>132</v>
      </c>
      <c r="E101" s="9">
        <v>250818</v>
      </c>
      <c r="F101" s="11">
        <v>250818</v>
      </c>
      <c r="G101" s="40"/>
    </row>
    <row r="102" spans="1:8" ht="63" customHeight="1">
      <c r="A102" s="7"/>
      <c r="B102" s="7"/>
      <c r="C102" s="7">
        <v>153600</v>
      </c>
      <c r="D102" s="8" t="s">
        <v>133</v>
      </c>
      <c r="E102" s="9">
        <f>E103+E104+E105+E106+E107+E108+E109+E110</f>
        <v>7658770</v>
      </c>
      <c r="F102" s="11">
        <f>F103+F104+F105+F106+F107+F108+F109+F110</f>
        <v>7658770</v>
      </c>
      <c r="G102" s="40"/>
    </row>
    <row r="103" spans="1:8">
      <c r="A103" s="7"/>
      <c r="B103" s="7"/>
      <c r="C103" s="7">
        <v>153610</v>
      </c>
      <c r="D103" s="8" t="s">
        <v>134</v>
      </c>
      <c r="E103" s="9">
        <v>35007</v>
      </c>
      <c r="F103" s="9">
        <v>35007</v>
      </c>
      <c r="G103" s="40"/>
    </row>
    <row r="104" spans="1:8" ht="64.5" customHeight="1">
      <c r="A104" s="7"/>
      <c r="B104" s="7"/>
      <c r="C104" s="7">
        <v>153620</v>
      </c>
      <c r="D104" s="8" t="s">
        <v>135</v>
      </c>
      <c r="E104" s="9">
        <v>2626</v>
      </c>
      <c r="F104" s="9">
        <v>2626</v>
      </c>
      <c r="G104" s="40"/>
    </row>
    <row r="105" spans="1:8" ht="42.75" customHeight="1">
      <c r="A105" s="7"/>
      <c r="B105" s="7"/>
      <c r="C105" s="7">
        <v>153630</v>
      </c>
      <c r="D105" s="8" t="s">
        <v>136</v>
      </c>
      <c r="E105" s="9">
        <v>6663098</v>
      </c>
      <c r="F105" s="9">
        <v>6663098</v>
      </c>
      <c r="G105" s="40"/>
    </row>
    <row r="106" spans="1:8" ht="34.5" customHeight="1">
      <c r="A106" s="7"/>
      <c r="B106" s="7"/>
      <c r="C106" s="7">
        <v>153640</v>
      </c>
      <c r="D106" s="8" t="s">
        <v>137</v>
      </c>
      <c r="E106" s="9">
        <v>813930</v>
      </c>
      <c r="F106" s="9">
        <v>813930</v>
      </c>
      <c r="G106" s="40"/>
    </row>
    <row r="107" spans="1:8" ht="35.25" customHeight="1">
      <c r="A107" s="13"/>
      <c r="B107" s="13"/>
      <c r="C107" s="13">
        <v>153650</v>
      </c>
      <c r="D107" s="14" t="s">
        <v>138</v>
      </c>
      <c r="E107" s="11">
        <v>10510</v>
      </c>
      <c r="F107" s="11">
        <v>10510</v>
      </c>
      <c r="G107" s="40"/>
    </row>
    <row r="108" spans="1:8" ht="31.5" customHeight="1">
      <c r="A108" s="13"/>
      <c r="B108" s="13"/>
      <c r="C108" s="13">
        <v>153670</v>
      </c>
      <c r="D108" s="14" t="s">
        <v>139</v>
      </c>
      <c r="E108" s="11">
        <v>3742</v>
      </c>
      <c r="F108" s="11">
        <v>3742</v>
      </c>
      <c r="G108" s="40"/>
    </row>
    <row r="109" spans="1:8" ht="21.75" customHeight="1">
      <c r="A109" s="13"/>
      <c r="B109" s="13"/>
      <c r="C109" s="13">
        <v>153680</v>
      </c>
      <c r="D109" s="14" t="s">
        <v>140</v>
      </c>
      <c r="E109" s="11">
        <v>46859</v>
      </c>
      <c r="F109" s="11">
        <v>46859</v>
      </c>
      <c r="G109" s="40"/>
    </row>
    <row r="110" spans="1:8" ht="15" customHeight="1">
      <c r="A110" s="13"/>
      <c r="B110" s="13"/>
      <c r="C110" s="13">
        <v>153690</v>
      </c>
      <c r="D110" s="14" t="s">
        <v>141</v>
      </c>
      <c r="E110" s="11">
        <v>82998</v>
      </c>
      <c r="F110" s="11">
        <v>82998</v>
      </c>
      <c r="G110" s="40"/>
    </row>
    <row r="111" spans="1:8" ht="21" customHeight="1">
      <c r="A111" s="13"/>
      <c r="B111" s="13"/>
      <c r="C111" s="13" t="s">
        <v>142</v>
      </c>
      <c r="D111" s="14" t="s">
        <v>143</v>
      </c>
      <c r="E111" s="11">
        <v>2851800</v>
      </c>
      <c r="F111" s="11">
        <v>2851800</v>
      </c>
      <c r="G111" s="40"/>
    </row>
    <row r="112" spans="1:8" ht="30.75" customHeight="1">
      <c r="A112" s="7"/>
      <c r="B112" s="7"/>
      <c r="C112" s="7">
        <v>160000</v>
      </c>
      <c r="D112" s="8" t="s">
        <v>144</v>
      </c>
      <c r="E112" s="9">
        <f>E113+E126+E146+E187+E215+E220+E224+E227+E230</f>
        <v>2244977035</v>
      </c>
      <c r="F112" s="9">
        <f>F113+F126+F146+F187+F215+F220+F224+F227+F230</f>
        <v>2376110568</v>
      </c>
      <c r="G112" s="40"/>
      <c r="H112" s="10"/>
    </row>
    <row r="113" spans="1:7" s="16" customFormat="1" ht="34.5" customHeight="1">
      <c r="A113" s="7"/>
      <c r="B113" s="7"/>
      <c r="C113" s="13">
        <v>160100</v>
      </c>
      <c r="D113" s="14" t="s">
        <v>145</v>
      </c>
      <c r="E113" s="9">
        <f>E114+E115+E118+E119+E120</f>
        <v>1869216456</v>
      </c>
      <c r="F113" s="9">
        <f>F114+F115+F118+F119+F120</f>
        <v>1869216456</v>
      </c>
      <c r="G113" s="40"/>
    </row>
    <row r="114" spans="1:7" ht="21.75" customHeight="1">
      <c r="A114" s="7"/>
      <c r="B114" s="7"/>
      <c r="C114" s="13">
        <v>160110</v>
      </c>
      <c r="D114" s="14" t="s">
        <v>146</v>
      </c>
      <c r="E114" s="9">
        <f>1512657219-1000000</f>
        <v>1511657219</v>
      </c>
      <c r="F114" s="9">
        <f>1512657219-1000000</f>
        <v>1511657219</v>
      </c>
      <c r="G114" s="40"/>
    </row>
    <row r="115" spans="1:7" ht="18.75" customHeight="1">
      <c r="A115" s="7"/>
      <c r="B115" s="7"/>
      <c r="C115" s="13">
        <v>160120</v>
      </c>
      <c r="D115" s="14" t="s">
        <v>147</v>
      </c>
      <c r="E115" s="9">
        <f>E116+E117</f>
        <v>213632460</v>
      </c>
      <c r="F115" s="9">
        <f>F116+F117</f>
        <v>213632460</v>
      </c>
      <c r="G115" s="40"/>
    </row>
    <row r="116" spans="1:7" ht="35.25" customHeight="1">
      <c r="A116" s="7"/>
      <c r="B116" s="7"/>
      <c r="C116" s="13">
        <v>160121</v>
      </c>
      <c r="D116" s="14" t="s">
        <v>148</v>
      </c>
      <c r="E116" s="9">
        <v>208728000</v>
      </c>
      <c r="F116" s="9">
        <v>208728000</v>
      </c>
      <c r="G116" s="40"/>
    </row>
    <row r="117" spans="1:7" ht="48.75" customHeight="1">
      <c r="A117" s="7"/>
      <c r="B117" s="7"/>
      <c r="C117" s="13">
        <v>160122</v>
      </c>
      <c r="D117" s="14" t="s">
        <v>149</v>
      </c>
      <c r="E117" s="9">
        <v>4904460</v>
      </c>
      <c r="F117" s="9">
        <v>4904460</v>
      </c>
      <c r="G117" s="40"/>
    </row>
    <row r="118" spans="1:7" ht="31.5">
      <c r="A118" s="7"/>
      <c r="B118" s="7"/>
      <c r="C118" s="13">
        <v>160130</v>
      </c>
      <c r="D118" s="14" t="s">
        <v>150</v>
      </c>
      <c r="E118" s="9">
        <v>135389171</v>
      </c>
      <c r="F118" s="9">
        <v>135389171</v>
      </c>
      <c r="G118" s="40"/>
    </row>
    <row r="119" spans="1:7" ht="24.75" customHeight="1">
      <c r="A119" s="7"/>
      <c r="B119" s="7"/>
      <c r="C119" s="13">
        <v>160140</v>
      </c>
      <c r="D119" s="14" t="s">
        <v>151</v>
      </c>
      <c r="E119" s="9">
        <v>1442761</v>
      </c>
      <c r="F119" s="9">
        <v>1442761</v>
      </c>
      <c r="G119" s="40"/>
    </row>
    <row r="120" spans="1:7" ht="68.25" customHeight="1">
      <c r="A120" s="7"/>
      <c r="B120" s="7"/>
      <c r="C120" s="13">
        <v>160150</v>
      </c>
      <c r="D120" s="14" t="s">
        <v>332</v>
      </c>
      <c r="E120" s="9">
        <f>E121+E122+E123+E124+E125</f>
        <v>7094845</v>
      </c>
      <c r="F120" s="9">
        <f>F121+F122+F123+F124+F125</f>
        <v>7094845</v>
      </c>
      <c r="G120" s="40"/>
    </row>
    <row r="121" spans="1:7" ht="62.25" customHeight="1">
      <c r="A121" s="7"/>
      <c r="B121" s="7"/>
      <c r="C121" s="13">
        <v>160152</v>
      </c>
      <c r="D121" s="14" t="s">
        <v>152</v>
      </c>
      <c r="E121" s="9">
        <v>520741</v>
      </c>
      <c r="F121" s="9">
        <v>520741</v>
      </c>
      <c r="G121" s="40"/>
    </row>
    <row r="122" spans="1:7" ht="47.25" customHeight="1">
      <c r="A122" s="7"/>
      <c r="B122" s="7"/>
      <c r="C122" s="13">
        <v>160153</v>
      </c>
      <c r="D122" s="14" t="s">
        <v>153</v>
      </c>
      <c r="E122" s="9">
        <v>36956</v>
      </c>
      <c r="F122" s="9">
        <v>36956</v>
      </c>
      <c r="G122" s="40"/>
    </row>
    <row r="123" spans="1:7" ht="46.5" customHeight="1">
      <c r="A123" s="7"/>
      <c r="B123" s="7"/>
      <c r="C123" s="13">
        <v>160154</v>
      </c>
      <c r="D123" s="14" t="s">
        <v>154</v>
      </c>
      <c r="E123" s="9">
        <v>3100734</v>
      </c>
      <c r="F123" s="9">
        <v>3100734</v>
      </c>
      <c r="G123" s="40"/>
    </row>
    <row r="124" spans="1:7" ht="180.75" customHeight="1">
      <c r="A124" s="7"/>
      <c r="B124" s="7"/>
      <c r="C124" s="13" t="s">
        <v>155</v>
      </c>
      <c r="D124" s="54" t="s">
        <v>310</v>
      </c>
      <c r="E124" s="9">
        <v>3108046</v>
      </c>
      <c r="F124" s="9">
        <v>3108046</v>
      </c>
      <c r="G124" s="40"/>
    </row>
    <row r="125" spans="1:7" ht="192" customHeight="1">
      <c r="A125" s="7"/>
      <c r="B125" s="7"/>
      <c r="C125" s="13" t="s">
        <v>156</v>
      </c>
      <c r="D125" s="54" t="s">
        <v>311</v>
      </c>
      <c r="E125" s="9">
        <v>328368</v>
      </c>
      <c r="F125" s="9">
        <v>328368</v>
      </c>
      <c r="G125" s="40"/>
    </row>
    <row r="126" spans="1:7" s="17" customFormat="1" ht="31.5">
      <c r="A126" s="7"/>
      <c r="B126" s="7"/>
      <c r="C126" s="13">
        <v>160200</v>
      </c>
      <c r="D126" s="14" t="s">
        <v>157</v>
      </c>
      <c r="E126" s="9">
        <f>E127+E129+E134+E139</f>
        <v>41079420</v>
      </c>
      <c r="F126" s="9">
        <f>F127+F129+F134+F139</f>
        <v>41079420</v>
      </c>
      <c r="G126" s="40"/>
    </row>
    <row r="127" spans="1:7" s="18" customFormat="1" ht="47.25">
      <c r="A127" s="7"/>
      <c r="B127" s="7"/>
      <c r="C127" s="7">
        <v>160210</v>
      </c>
      <c r="D127" s="8" t="s">
        <v>158</v>
      </c>
      <c r="E127" s="9">
        <f>E128</f>
        <v>2753172</v>
      </c>
      <c r="F127" s="9">
        <f>F128</f>
        <v>2753172</v>
      </c>
      <c r="G127" s="40"/>
    </row>
    <row r="128" spans="1:7" s="18" customFormat="1" ht="67.5" customHeight="1">
      <c r="A128" s="7"/>
      <c r="B128" s="7"/>
      <c r="C128" s="7">
        <v>160211</v>
      </c>
      <c r="D128" s="8" t="s">
        <v>159</v>
      </c>
      <c r="E128" s="9">
        <v>2753172</v>
      </c>
      <c r="F128" s="9">
        <v>2753172</v>
      </c>
      <c r="G128" s="40"/>
    </row>
    <row r="129" spans="1:7" s="18" customFormat="1" ht="48" customHeight="1">
      <c r="A129" s="7"/>
      <c r="B129" s="7"/>
      <c r="C129" s="7">
        <v>160220</v>
      </c>
      <c r="D129" s="8" t="s">
        <v>160</v>
      </c>
      <c r="E129" s="9">
        <f>E130+E131+E132+E133</f>
        <v>6554544</v>
      </c>
      <c r="F129" s="9">
        <f>F130+F131+F132+F133</f>
        <v>6554544</v>
      </c>
      <c r="G129" s="40"/>
    </row>
    <row r="130" spans="1:7" s="18" customFormat="1" ht="51.75" customHeight="1">
      <c r="A130" s="7"/>
      <c r="B130" s="7"/>
      <c r="C130" s="7">
        <v>160221</v>
      </c>
      <c r="D130" s="8" t="s">
        <v>161</v>
      </c>
      <c r="E130" s="9">
        <v>1407360</v>
      </c>
      <c r="F130" s="9">
        <v>1407360</v>
      </c>
      <c r="G130" s="40"/>
    </row>
    <row r="131" spans="1:7" s="18" customFormat="1" ht="63.75" customHeight="1">
      <c r="A131" s="7"/>
      <c r="B131" s="7"/>
      <c r="C131" s="7">
        <v>160222</v>
      </c>
      <c r="D131" s="8" t="s">
        <v>162</v>
      </c>
      <c r="E131" s="9">
        <v>1780092</v>
      </c>
      <c r="F131" s="9">
        <v>1780092</v>
      </c>
      <c r="G131" s="40"/>
    </row>
    <row r="132" spans="1:7" s="18" customFormat="1" ht="51" customHeight="1">
      <c r="A132" s="7"/>
      <c r="B132" s="7"/>
      <c r="C132" s="7">
        <v>160223</v>
      </c>
      <c r="D132" s="8" t="s">
        <v>163</v>
      </c>
      <c r="E132" s="9">
        <v>1532508</v>
      </c>
      <c r="F132" s="9">
        <v>1532508</v>
      </c>
      <c r="G132" s="40"/>
    </row>
    <row r="133" spans="1:7" s="18" customFormat="1" ht="51.75" customHeight="1">
      <c r="A133" s="7"/>
      <c r="B133" s="7"/>
      <c r="C133" s="7">
        <v>160224</v>
      </c>
      <c r="D133" s="8" t="s">
        <v>164</v>
      </c>
      <c r="E133" s="9">
        <v>1834584</v>
      </c>
      <c r="F133" s="9">
        <v>1834584</v>
      </c>
      <c r="G133" s="40"/>
    </row>
    <row r="134" spans="1:7" s="18" customFormat="1" ht="55.5" customHeight="1">
      <c r="A134" s="7"/>
      <c r="B134" s="7"/>
      <c r="C134" s="7">
        <v>160230</v>
      </c>
      <c r="D134" s="8" t="s">
        <v>165</v>
      </c>
      <c r="E134" s="9">
        <f>E135+E136+E137+E138</f>
        <v>2975765</v>
      </c>
      <c r="F134" s="9">
        <f>F135+F136+F137+F138</f>
        <v>2975765</v>
      </c>
      <c r="G134" s="40"/>
    </row>
    <row r="135" spans="1:7" s="18" customFormat="1" ht="34.5" customHeight="1">
      <c r="A135" s="7"/>
      <c r="B135" s="7"/>
      <c r="C135" s="7">
        <v>160231</v>
      </c>
      <c r="D135" s="8" t="s">
        <v>166</v>
      </c>
      <c r="E135" s="9">
        <v>312156</v>
      </c>
      <c r="F135" s="9">
        <v>312156</v>
      </c>
      <c r="G135" s="40"/>
    </row>
    <row r="136" spans="1:7" s="18" customFormat="1" ht="79.5" customHeight="1">
      <c r="A136" s="7"/>
      <c r="B136" s="7"/>
      <c r="C136" s="7">
        <v>160232</v>
      </c>
      <c r="D136" s="8" t="s">
        <v>167</v>
      </c>
      <c r="E136" s="9">
        <v>2154396</v>
      </c>
      <c r="F136" s="11">
        <v>2154396</v>
      </c>
      <c r="G136" s="40"/>
    </row>
    <row r="137" spans="1:7" s="18" customFormat="1" ht="77.25" customHeight="1">
      <c r="A137" s="7"/>
      <c r="B137" s="7"/>
      <c r="C137" s="7">
        <v>160233</v>
      </c>
      <c r="D137" s="8" t="s">
        <v>168</v>
      </c>
      <c r="E137" s="9">
        <v>341472</v>
      </c>
      <c r="F137" s="11">
        <v>341472</v>
      </c>
      <c r="G137" s="40"/>
    </row>
    <row r="138" spans="1:7" s="18" customFormat="1" ht="76.5" customHeight="1">
      <c r="A138" s="7"/>
      <c r="B138" s="7"/>
      <c r="C138" s="7">
        <v>160234</v>
      </c>
      <c r="D138" s="8" t="s">
        <v>169</v>
      </c>
      <c r="E138" s="9">
        <v>167741</v>
      </c>
      <c r="F138" s="11">
        <v>167741</v>
      </c>
      <c r="G138" s="40"/>
    </row>
    <row r="139" spans="1:7" s="18" customFormat="1" ht="21.75" customHeight="1">
      <c r="A139" s="7"/>
      <c r="B139" s="7"/>
      <c r="C139" s="7">
        <v>160240</v>
      </c>
      <c r="D139" s="8" t="s">
        <v>170</v>
      </c>
      <c r="E139" s="9">
        <f>E140+E141+E142+E143+E144+E145</f>
        <v>28795939</v>
      </c>
      <c r="F139" s="11">
        <f>F140+F141+F142+F143+F144+F145</f>
        <v>28795939</v>
      </c>
      <c r="G139" s="40"/>
    </row>
    <row r="140" spans="1:7" s="18" customFormat="1" ht="17.25" customHeight="1">
      <c r="A140" s="7"/>
      <c r="B140" s="7"/>
      <c r="C140" s="7">
        <v>160241</v>
      </c>
      <c r="D140" s="8" t="s">
        <v>171</v>
      </c>
      <c r="E140" s="9">
        <v>212923</v>
      </c>
      <c r="F140" s="11">
        <v>212923</v>
      </c>
      <c r="G140" s="40"/>
    </row>
    <row r="141" spans="1:7" s="18" customFormat="1" ht="65.25" customHeight="1">
      <c r="A141" s="7"/>
      <c r="B141" s="7"/>
      <c r="C141" s="7">
        <v>160242</v>
      </c>
      <c r="D141" s="8" t="s">
        <v>333</v>
      </c>
      <c r="E141" s="9">
        <v>7392</v>
      </c>
      <c r="F141" s="9">
        <v>7392</v>
      </c>
      <c r="G141" s="40"/>
    </row>
    <row r="142" spans="1:7" s="18" customFormat="1" ht="34.5" customHeight="1">
      <c r="A142" s="7"/>
      <c r="B142" s="7"/>
      <c r="C142" s="7">
        <v>160243</v>
      </c>
      <c r="D142" s="8" t="s">
        <v>172</v>
      </c>
      <c r="E142" s="9">
        <v>2455992</v>
      </c>
      <c r="F142" s="9">
        <v>2455992</v>
      </c>
      <c r="G142" s="40"/>
    </row>
    <row r="143" spans="1:7" s="18" customFormat="1" ht="36" customHeight="1">
      <c r="A143" s="7"/>
      <c r="B143" s="7"/>
      <c r="C143" s="7">
        <v>160244</v>
      </c>
      <c r="D143" s="8" t="s">
        <v>173</v>
      </c>
      <c r="E143" s="9">
        <v>13361040</v>
      </c>
      <c r="F143" s="9">
        <v>13361040</v>
      </c>
      <c r="G143" s="40"/>
    </row>
    <row r="144" spans="1:7" s="18" customFormat="1" ht="37.5" customHeight="1">
      <c r="A144" s="7"/>
      <c r="B144" s="7"/>
      <c r="C144" s="7">
        <v>160245</v>
      </c>
      <c r="D144" s="8" t="s">
        <v>174</v>
      </c>
      <c r="E144" s="9">
        <v>9949632</v>
      </c>
      <c r="F144" s="9">
        <v>9949632</v>
      </c>
      <c r="G144" s="40"/>
    </row>
    <row r="145" spans="1:7" s="18" customFormat="1" ht="35.25" customHeight="1">
      <c r="A145" s="7"/>
      <c r="B145" s="7"/>
      <c r="C145" s="7">
        <v>160246</v>
      </c>
      <c r="D145" s="8" t="s">
        <v>175</v>
      </c>
      <c r="E145" s="9">
        <v>2808960</v>
      </c>
      <c r="F145" s="9">
        <v>2808960</v>
      </c>
      <c r="G145" s="40"/>
    </row>
    <row r="146" spans="1:7" s="16" customFormat="1" ht="48.75" customHeight="1">
      <c r="A146" s="7"/>
      <c r="B146" s="7"/>
      <c r="C146" s="7">
        <v>160300</v>
      </c>
      <c r="D146" s="8" t="s">
        <v>176</v>
      </c>
      <c r="E146" s="9">
        <f>E147+E153+E159+E160+E169</f>
        <v>128168322</v>
      </c>
      <c r="F146" s="9">
        <f>F147+F153+F159+F160+F169</f>
        <v>128168322</v>
      </c>
      <c r="G146" s="40"/>
    </row>
    <row r="147" spans="1:7" ht="66.75" customHeight="1">
      <c r="A147" s="7"/>
      <c r="B147" s="7"/>
      <c r="C147" s="7">
        <v>160310</v>
      </c>
      <c r="D147" s="8" t="s">
        <v>334</v>
      </c>
      <c r="E147" s="9">
        <f>E148+E149+E150+E151+E152</f>
        <v>6032748</v>
      </c>
      <c r="F147" s="9">
        <f>F148+F149+F150+F151+F152</f>
        <v>6032748</v>
      </c>
      <c r="G147" s="40"/>
    </row>
    <row r="148" spans="1:7" ht="61.5" customHeight="1">
      <c r="A148" s="7"/>
      <c r="B148" s="7"/>
      <c r="C148" s="7">
        <v>160312</v>
      </c>
      <c r="D148" s="8" t="s">
        <v>177</v>
      </c>
      <c r="E148" s="9">
        <v>289740</v>
      </c>
      <c r="F148" s="9">
        <v>289740</v>
      </c>
      <c r="G148" s="40"/>
    </row>
    <row r="149" spans="1:7" ht="50.25" customHeight="1">
      <c r="A149" s="7"/>
      <c r="B149" s="7"/>
      <c r="C149" s="7">
        <v>160313</v>
      </c>
      <c r="D149" s="8" t="s">
        <v>178</v>
      </c>
      <c r="E149" s="9">
        <v>21072</v>
      </c>
      <c r="F149" s="9">
        <v>21072</v>
      </c>
      <c r="G149" s="40"/>
    </row>
    <row r="150" spans="1:7" ht="48.75" customHeight="1">
      <c r="A150" s="7"/>
      <c r="B150" s="7"/>
      <c r="C150" s="7">
        <v>160314</v>
      </c>
      <c r="D150" s="8" t="s">
        <v>179</v>
      </c>
      <c r="E150" s="9">
        <f>2523060-22176</f>
        <v>2500884</v>
      </c>
      <c r="F150" s="9">
        <f>2523060-22176</f>
        <v>2500884</v>
      </c>
      <c r="G150" s="40"/>
    </row>
    <row r="151" spans="1:7" ht="176.25" customHeight="1">
      <c r="A151" s="7"/>
      <c r="B151" s="7"/>
      <c r="C151" s="13" t="s">
        <v>180</v>
      </c>
      <c r="D151" s="53" t="s">
        <v>312</v>
      </c>
      <c r="E151" s="9">
        <v>3002517</v>
      </c>
      <c r="F151" s="9">
        <v>3002517</v>
      </c>
      <c r="G151" s="40"/>
    </row>
    <row r="152" spans="1:7" ht="222.75" customHeight="1">
      <c r="A152" s="7"/>
      <c r="B152" s="7"/>
      <c r="C152" s="13" t="s">
        <v>181</v>
      </c>
      <c r="D152" s="53" t="s">
        <v>313</v>
      </c>
      <c r="E152" s="9">
        <v>218535</v>
      </c>
      <c r="F152" s="9">
        <v>218535</v>
      </c>
      <c r="G152" s="40"/>
    </row>
    <row r="153" spans="1:7" ht="20.25" customHeight="1">
      <c r="A153" s="7"/>
      <c r="B153" s="7"/>
      <c r="C153" s="7">
        <v>160320</v>
      </c>
      <c r="D153" s="8" t="s">
        <v>182</v>
      </c>
      <c r="E153" s="9">
        <f>E154+E155+E156+E157+E158</f>
        <v>4117344</v>
      </c>
      <c r="F153" s="9">
        <f>F154+F155+F156+F157+F158</f>
        <v>4117344</v>
      </c>
      <c r="G153" s="40"/>
    </row>
    <row r="154" spans="1:7" ht="85.5" customHeight="1">
      <c r="A154" s="7"/>
      <c r="B154" s="7"/>
      <c r="C154" s="7">
        <v>160321</v>
      </c>
      <c r="D154" s="8" t="s">
        <v>183</v>
      </c>
      <c r="E154" s="9">
        <v>1164240</v>
      </c>
      <c r="F154" s="9">
        <v>1164240</v>
      </c>
      <c r="G154" s="40"/>
    </row>
    <row r="155" spans="1:7" ht="65.25" customHeight="1">
      <c r="A155" s="7"/>
      <c r="B155" s="7"/>
      <c r="C155" s="7">
        <v>160322</v>
      </c>
      <c r="D155" s="8" t="s">
        <v>184</v>
      </c>
      <c r="E155" s="9">
        <v>1452528</v>
      </c>
      <c r="F155" s="9">
        <v>1452528</v>
      </c>
      <c r="G155" s="40"/>
    </row>
    <row r="156" spans="1:7" ht="69.75" customHeight="1">
      <c r="A156" s="7"/>
      <c r="B156" s="7"/>
      <c r="C156" s="7">
        <v>160323</v>
      </c>
      <c r="D156" s="8" t="s">
        <v>185</v>
      </c>
      <c r="E156" s="9">
        <v>1397088</v>
      </c>
      <c r="F156" s="9">
        <v>1397088</v>
      </c>
      <c r="G156" s="40"/>
    </row>
    <row r="157" spans="1:7" ht="84.75" customHeight="1">
      <c r="A157" s="7"/>
      <c r="B157" s="7"/>
      <c r="C157" s="7">
        <v>160324</v>
      </c>
      <c r="D157" s="8" t="s">
        <v>186</v>
      </c>
      <c r="E157" s="9">
        <v>22176</v>
      </c>
      <c r="F157" s="9">
        <v>22176</v>
      </c>
      <c r="G157" s="40"/>
    </row>
    <row r="158" spans="1:7" ht="85.5" customHeight="1">
      <c r="A158" s="7"/>
      <c r="B158" s="7"/>
      <c r="C158" s="7">
        <v>160325</v>
      </c>
      <c r="D158" s="8" t="s">
        <v>335</v>
      </c>
      <c r="E158" s="9">
        <v>81312</v>
      </c>
      <c r="F158" s="9">
        <v>81312</v>
      </c>
      <c r="G158" s="40"/>
    </row>
    <row r="159" spans="1:7" s="19" customFormat="1" ht="33.75" customHeight="1">
      <c r="A159" s="7"/>
      <c r="B159" s="7"/>
      <c r="C159" s="7">
        <v>160330</v>
      </c>
      <c r="D159" s="8" t="s">
        <v>187</v>
      </c>
      <c r="E159" s="9">
        <f>77616+22176</f>
        <v>99792</v>
      </c>
      <c r="F159" s="9">
        <f>77616+22176</f>
        <v>99792</v>
      </c>
      <c r="G159" s="40"/>
    </row>
    <row r="160" spans="1:7" s="16" customFormat="1" ht="18.75" customHeight="1">
      <c r="A160" s="7"/>
      <c r="B160" s="7"/>
      <c r="C160" s="7">
        <v>160340</v>
      </c>
      <c r="D160" s="8" t="s">
        <v>188</v>
      </c>
      <c r="E160" s="9">
        <f>E161+E162+E163+E164+E165+E166+E167+E168</f>
        <v>78733026</v>
      </c>
      <c r="F160" s="11">
        <f>F161+F162+F163+F164+F165+F166+F167+F168</f>
        <v>78733026</v>
      </c>
      <c r="G160" s="40"/>
    </row>
    <row r="161" spans="1:7" ht="48.75" customHeight="1">
      <c r="A161" s="7"/>
      <c r="B161" s="7"/>
      <c r="C161" s="7">
        <v>160341</v>
      </c>
      <c r="D161" s="8" t="s">
        <v>189</v>
      </c>
      <c r="E161" s="11">
        <v>3682869</v>
      </c>
      <c r="F161" s="11">
        <v>3682869</v>
      </c>
      <c r="G161" s="40"/>
    </row>
    <row r="162" spans="1:7" ht="33.75" customHeight="1">
      <c r="A162" s="7"/>
      <c r="B162" s="7"/>
      <c r="C162" s="7">
        <v>160342</v>
      </c>
      <c r="D162" s="8" t="s">
        <v>190</v>
      </c>
      <c r="E162" s="9">
        <v>51771189</v>
      </c>
      <c r="F162" s="11">
        <v>51771189</v>
      </c>
      <c r="G162" s="40"/>
    </row>
    <row r="163" spans="1:7" ht="36.75" customHeight="1">
      <c r="A163" s="7"/>
      <c r="B163" s="7"/>
      <c r="C163" s="7">
        <v>160343</v>
      </c>
      <c r="D163" s="8" t="s">
        <v>191</v>
      </c>
      <c r="E163" s="9">
        <v>50652</v>
      </c>
      <c r="F163" s="11">
        <v>50652</v>
      </c>
      <c r="G163" s="40"/>
    </row>
    <row r="164" spans="1:7" ht="24.75" customHeight="1">
      <c r="A164" s="7"/>
      <c r="B164" s="7"/>
      <c r="C164" s="7">
        <v>160344</v>
      </c>
      <c r="D164" s="8" t="s">
        <v>192</v>
      </c>
      <c r="E164" s="9">
        <v>20067840</v>
      </c>
      <c r="F164" s="11">
        <v>20067840</v>
      </c>
      <c r="G164" s="40"/>
    </row>
    <row r="165" spans="1:7" ht="51" customHeight="1">
      <c r="A165" s="7"/>
      <c r="B165" s="7"/>
      <c r="C165" s="7">
        <v>160345</v>
      </c>
      <c r="D165" s="8" t="s">
        <v>193</v>
      </c>
      <c r="E165" s="9">
        <v>57888</v>
      </c>
      <c r="F165" s="11">
        <v>57888</v>
      </c>
      <c r="G165" s="40"/>
    </row>
    <row r="166" spans="1:7" ht="66" customHeight="1">
      <c r="A166" s="7"/>
      <c r="B166" s="7"/>
      <c r="C166" s="7">
        <v>160346</v>
      </c>
      <c r="D166" s="8" t="s">
        <v>194</v>
      </c>
      <c r="E166" s="9">
        <v>1157760</v>
      </c>
      <c r="F166" s="9">
        <v>1157760</v>
      </c>
      <c r="G166" s="40"/>
    </row>
    <row r="167" spans="1:7" ht="55.5" customHeight="1">
      <c r="A167" s="7"/>
      <c r="B167" s="7"/>
      <c r="C167" s="7">
        <v>160347</v>
      </c>
      <c r="D167" s="8" t="s">
        <v>195</v>
      </c>
      <c r="E167" s="9">
        <v>321552</v>
      </c>
      <c r="F167" s="9">
        <v>321552</v>
      </c>
      <c r="G167" s="40"/>
    </row>
    <row r="168" spans="1:7" ht="35.25" customHeight="1">
      <c r="A168" s="7"/>
      <c r="B168" s="7"/>
      <c r="C168" s="7" t="s">
        <v>196</v>
      </c>
      <c r="D168" s="8" t="s">
        <v>197</v>
      </c>
      <c r="E168" s="9">
        <v>1623276</v>
      </c>
      <c r="F168" s="9">
        <v>1623276</v>
      </c>
      <c r="G168" s="40"/>
    </row>
    <row r="169" spans="1:7" s="16" customFormat="1" ht="22.5" customHeight="1">
      <c r="A169" s="7"/>
      <c r="B169" s="7"/>
      <c r="C169" s="7">
        <v>160360</v>
      </c>
      <c r="D169" s="8" t="s">
        <v>198</v>
      </c>
      <c r="E169" s="9">
        <f>E170+E171+E172+E173+E174+E175+E176+E177+E178+E179+E180+E181+E182+E183+E184+E185+E186</f>
        <v>39185412</v>
      </c>
      <c r="F169" s="9">
        <f>F170+F171+F172+F173+F174+F175+F176+F177+F178+F179+F180+F181+F182+F183+F184+F185+F186</f>
        <v>39185412</v>
      </c>
      <c r="G169" s="40"/>
    </row>
    <row r="170" spans="1:7" ht="49.5" customHeight="1">
      <c r="A170" s="7"/>
      <c r="B170" s="7"/>
      <c r="C170" s="7">
        <v>160361</v>
      </c>
      <c r="D170" s="8" t="s">
        <v>199</v>
      </c>
      <c r="E170" s="9">
        <v>663300</v>
      </c>
      <c r="F170" s="9">
        <v>663300</v>
      </c>
      <c r="G170" s="40"/>
    </row>
    <row r="171" spans="1:7" ht="53.25" customHeight="1">
      <c r="A171" s="7"/>
      <c r="B171" s="7"/>
      <c r="C171" s="7">
        <v>160362</v>
      </c>
      <c r="D171" s="8" t="s">
        <v>200</v>
      </c>
      <c r="E171" s="9">
        <v>24867720</v>
      </c>
      <c r="F171" s="9">
        <v>24867720</v>
      </c>
      <c r="G171" s="40"/>
    </row>
    <row r="172" spans="1:7" ht="81" customHeight="1">
      <c r="A172" s="7"/>
      <c r="B172" s="7"/>
      <c r="C172" s="7">
        <v>160363</v>
      </c>
      <c r="D172" s="8" t="s">
        <v>201</v>
      </c>
      <c r="E172" s="9">
        <v>1748700</v>
      </c>
      <c r="F172" s="9">
        <v>1748700</v>
      </c>
      <c r="G172" s="40"/>
    </row>
    <row r="173" spans="1:7" ht="60.75" customHeight="1">
      <c r="A173" s="7"/>
      <c r="B173" s="7"/>
      <c r="C173" s="7">
        <v>160364</v>
      </c>
      <c r="D173" s="8" t="s">
        <v>202</v>
      </c>
      <c r="E173" s="9">
        <v>422100</v>
      </c>
      <c r="F173" s="9">
        <v>422100</v>
      </c>
      <c r="G173" s="40"/>
    </row>
    <row r="174" spans="1:7" ht="52.5" customHeight="1">
      <c r="A174" s="7"/>
      <c r="B174" s="7"/>
      <c r="C174" s="7">
        <v>160365</v>
      </c>
      <c r="D174" s="8" t="s">
        <v>336</v>
      </c>
      <c r="E174" s="9">
        <v>48240</v>
      </c>
      <c r="F174" s="11">
        <v>48240</v>
      </c>
      <c r="G174" s="40"/>
    </row>
    <row r="175" spans="1:7" ht="54" customHeight="1">
      <c r="A175" s="7"/>
      <c r="B175" s="7"/>
      <c r="C175" s="7">
        <v>160366</v>
      </c>
      <c r="D175" s="8" t="s">
        <v>203</v>
      </c>
      <c r="E175" s="9">
        <v>166428</v>
      </c>
      <c r="F175" s="11">
        <v>166428</v>
      </c>
      <c r="G175" s="40"/>
    </row>
    <row r="176" spans="1:7" ht="61.5" customHeight="1">
      <c r="A176" s="7"/>
      <c r="B176" s="7"/>
      <c r="C176" s="7">
        <v>160367</v>
      </c>
      <c r="D176" s="8" t="s">
        <v>204</v>
      </c>
      <c r="E176" s="9">
        <f>4052160</f>
        <v>4052160</v>
      </c>
      <c r="F176" s="11">
        <v>4052160</v>
      </c>
      <c r="G176" s="40"/>
    </row>
    <row r="177" spans="1:7" ht="87" customHeight="1">
      <c r="A177" s="7"/>
      <c r="B177" s="7"/>
      <c r="C177" s="7">
        <v>160368</v>
      </c>
      <c r="D177" s="8" t="s">
        <v>205</v>
      </c>
      <c r="E177" s="9">
        <v>1660662</v>
      </c>
      <c r="F177" s="11">
        <v>1660662</v>
      </c>
      <c r="G177" s="40"/>
    </row>
    <row r="178" spans="1:7" ht="79.5" customHeight="1">
      <c r="A178" s="7"/>
      <c r="B178" s="7"/>
      <c r="C178" s="7">
        <v>160369</v>
      </c>
      <c r="D178" s="8" t="s">
        <v>206</v>
      </c>
      <c r="E178" s="11">
        <v>148338</v>
      </c>
      <c r="F178" s="11">
        <v>148338</v>
      </c>
      <c r="G178" s="40"/>
    </row>
    <row r="179" spans="1:7" ht="54" customHeight="1">
      <c r="A179" s="7"/>
      <c r="B179" s="7"/>
      <c r="C179" s="7">
        <v>160370</v>
      </c>
      <c r="D179" s="8" t="s">
        <v>207</v>
      </c>
      <c r="E179" s="9">
        <v>1640160</v>
      </c>
      <c r="F179" s="11">
        <v>1640160</v>
      </c>
      <c r="G179" s="40"/>
    </row>
    <row r="180" spans="1:7" ht="84" customHeight="1">
      <c r="A180" s="7"/>
      <c r="B180" s="7"/>
      <c r="C180" s="7">
        <v>160371</v>
      </c>
      <c r="D180" s="8" t="s">
        <v>208</v>
      </c>
      <c r="E180" s="9">
        <v>107340</v>
      </c>
      <c r="F180" s="11">
        <v>107340</v>
      </c>
      <c r="G180" s="40"/>
    </row>
    <row r="181" spans="1:7" ht="39" customHeight="1">
      <c r="A181" s="7"/>
      <c r="B181" s="7"/>
      <c r="C181" s="7">
        <v>160372</v>
      </c>
      <c r="D181" s="8" t="s">
        <v>209</v>
      </c>
      <c r="E181" s="9">
        <f>2701440</f>
        <v>2701440</v>
      </c>
      <c r="F181" s="11">
        <v>2701440</v>
      </c>
      <c r="G181" s="40"/>
    </row>
    <row r="182" spans="1:7" ht="50.25" customHeight="1">
      <c r="A182" s="7"/>
      <c r="B182" s="7"/>
      <c r="C182" s="7">
        <v>160373</v>
      </c>
      <c r="D182" s="8" t="s">
        <v>210</v>
      </c>
      <c r="E182" s="9">
        <v>192960</v>
      </c>
      <c r="F182" s="11">
        <v>192960</v>
      </c>
      <c r="G182" s="40"/>
    </row>
    <row r="183" spans="1:7" ht="66.75" customHeight="1">
      <c r="A183" s="7"/>
      <c r="B183" s="7"/>
      <c r="C183" s="7">
        <v>160374</v>
      </c>
      <c r="D183" s="8" t="s">
        <v>211</v>
      </c>
      <c r="E183" s="9">
        <v>72360</v>
      </c>
      <c r="F183" s="11">
        <v>72360</v>
      </c>
      <c r="G183" s="40"/>
    </row>
    <row r="184" spans="1:7" ht="48.75" customHeight="1">
      <c r="A184" s="7"/>
      <c r="B184" s="7"/>
      <c r="C184" s="7">
        <v>160375</v>
      </c>
      <c r="D184" s="8" t="s">
        <v>212</v>
      </c>
      <c r="E184" s="9">
        <v>407693</v>
      </c>
      <c r="F184" s="11">
        <v>407693</v>
      </c>
      <c r="G184" s="40"/>
    </row>
    <row r="185" spans="1:7" ht="47.25" customHeight="1">
      <c r="A185" s="7"/>
      <c r="B185" s="7"/>
      <c r="C185" s="7">
        <v>160378</v>
      </c>
      <c r="D185" s="8" t="s">
        <v>213</v>
      </c>
      <c r="E185" s="11">
        <v>165211</v>
      </c>
      <c r="F185" s="11">
        <v>165211</v>
      </c>
      <c r="G185" s="40"/>
    </row>
    <row r="186" spans="1:7" ht="49.5" customHeight="1">
      <c r="A186" s="7"/>
      <c r="B186" s="7"/>
      <c r="C186" s="7" t="s">
        <v>214</v>
      </c>
      <c r="D186" s="8" t="s">
        <v>215</v>
      </c>
      <c r="E186" s="9">
        <v>120600</v>
      </c>
      <c r="F186" s="11">
        <v>120600</v>
      </c>
      <c r="G186" s="40"/>
    </row>
    <row r="187" spans="1:7" s="16" customFormat="1" ht="114" customHeight="1">
      <c r="A187" s="7"/>
      <c r="B187" s="7"/>
      <c r="C187" s="7">
        <v>160400</v>
      </c>
      <c r="D187" s="8" t="s">
        <v>216</v>
      </c>
      <c r="E187" s="9">
        <f>E188+E209</f>
        <v>29263566</v>
      </c>
      <c r="F187" s="9">
        <f>F188+F209</f>
        <v>29263566</v>
      </c>
      <c r="G187" s="40"/>
    </row>
    <row r="188" spans="1:7" s="16" customFormat="1" ht="49.5" customHeight="1">
      <c r="A188" s="7"/>
      <c r="B188" s="7"/>
      <c r="C188" s="7">
        <v>160410</v>
      </c>
      <c r="D188" s="8" t="s">
        <v>217</v>
      </c>
      <c r="E188" s="9">
        <f>SUM(E189:E208)</f>
        <v>28190708</v>
      </c>
      <c r="F188" s="9">
        <f>SUM(F189:F208)</f>
        <v>28190708</v>
      </c>
      <c r="G188" s="40"/>
    </row>
    <row r="189" spans="1:7" ht="33.75" customHeight="1">
      <c r="A189" s="7"/>
      <c r="B189" s="7"/>
      <c r="C189" s="7">
        <v>160412</v>
      </c>
      <c r="D189" s="8" t="s">
        <v>218</v>
      </c>
      <c r="E189" s="9">
        <v>20880</v>
      </c>
      <c r="F189" s="9">
        <v>20880</v>
      </c>
      <c r="G189" s="40"/>
    </row>
    <row r="190" spans="1:7" ht="47.25" customHeight="1">
      <c r="A190" s="7"/>
      <c r="B190" s="7"/>
      <c r="C190" s="7">
        <v>160414</v>
      </c>
      <c r="D190" s="8" t="s">
        <v>219</v>
      </c>
      <c r="E190" s="9">
        <v>31320</v>
      </c>
      <c r="F190" s="9">
        <v>31320</v>
      </c>
      <c r="G190" s="40"/>
    </row>
    <row r="191" spans="1:7" ht="32.25" customHeight="1">
      <c r="A191" s="7"/>
      <c r="B191" s="7"/>
      <c r="C191" s="7">
        <v>160415</v>
      </c>
      <c r="D191" s="8" t="s">
        <v>220</v>
      </c>
      <c r="E191" s="11">
        <v>500250</v>
      </c>
      <c r="F191" s="11">
        <v>500250</v>
      </c>
      <c r="G191" s="40"/>
    </row>
    <row r="192" spans="1:7" ht="48" customHeight="1">
      <c r="A192" s="7"/>
      <c r="B192" s="7"/>
      <c r="C192" s="7">
        <v>160420</v>
      </c>
      <c r="D192" s="8" t="s">
        <v>337</v>
      </c>
      <c r="E192" s="9">
        <v>661200</v>
      </c>
      <c r="F192" s="9">
        <v>661200</v>
      </c>
      <c r="G192" s="40"/>
    </row>
    <row r="193" spans="1:7" ht="36.75" customHeight="1">
      <c r="A193" s="7"/>
      <c r="B193" s="7"/>
      <c r="C193" s="7">
        <v>160421</v>
      </c>
      <c r="D193" s="8" t="s">
        <v>221</v>
      </c>
      <c r="E193" s="9">
        <v>241040</v>
      </c>
      <c r="F193" s="9">
        <v>241040</v>
      </c>
      <c r="G193" s="40"/>
    </row>
    <row r="194" spans="1:7" ht="35.25" customHeight="1">
      <c r="A194" s="7"/>
      <c r="B194" s="7"/>
      <c r="C194" s="7">
        <v>160422</v>
      </c>
      <c r="D194" s="8" t="s">
        <v>338</v>
      </c>
      <c r="E194" s="9">
        <v>3717603</v>
      </c>
      <c r="F194" s="9">
        <v>3717603</v>
      </c>
      <c r="G194" s="40"/>
    </row>
    <row r="195" spans="1:7" ht="51.75" customHeight="1">
      <c r="A195" s="7"/>
      <c r="B195" s="7"/>
      <c r="C195" s="7">
        <v>160423</v>
      </c>
      <c r="D195" s="8" t="s">
        <v>222</v>
      </c>
      <c r="E195" s="9">
        <v>3166800</v>
      </c>
      <c r="F195" s="9">
        <v>3166800</v>
      </c>
      <c r="G195" s="40"/>
    </row>
    <row r="196" spans="1:7" ht="48.75" customHeight="1">
      <c r="A196" s="7"/>
      <c r="B196" s="7"/>
      <c r="C196" s="7">
        <v>160424</v>
      </c>
      <c r="D196" s="8" t="s">
        <v>223</v>
      </c>
      <c r="E196" s="9">
        <v>160080</v>
      </c>
      <c r="F196" s="9">
        <v>160080</v>
      </c>
      <c r="G196" s="40"/>
    </row>
    <row r="197" spans="1:7" ht="51.75" customHeight="1">
      <c r="A197" s="7"/>
      <c r="B197" s="7"/>
      <c r="C197" s="7">
        <v>160425</v>
      </c>
      <c r="D197" s="8" t="s">
        <v>224</v>
      </c>
      <c r="E197" s="11">
        <v>3896535</v>
      </c>
      <c r="F197" s="11">
        <v>3896535</v>
      </c>
      <c r="G197" s="40"/>
    </row>
    <row r="198" spans="1:7" ht="48.75" customHeight="1">
      <c r="A198" s="7"/>
      <c r="B198" s="7"/>
      <c r="C198" s="7">
        <v>160426</v>
      </c>
      <c r="D198" s="8" t="s">
        <v>225</v>
      </c>
      <c r="E198" s="9">
        <v>12522489</v>
      </c>
      <c r="F198" s="11">
        <v>12522489</v>
      </c>
      <c r="G198" s="40"/>
    </row>
    <row r="199" spans="1:7" ht="40.5" customHeight="1">
      <c r="A199" s="7"/>
      <c r="B199" s="7"/>
      <c r="C199" s="7">
        <v>160427</v>
      </c>
      <c r="D199" s="8" t="s">
        <v>226</v>
      </c>
      <c r="E199" s="11">
        <v>119686</v>
      </c>
      <c r="F199" s="11">
        <v>119686</v>
      </c>
      <c r="G199" s="40"/>
    </row>
    <row r="200" spans="1:7" ht="43.5" customHeight="1">
      <c r="A200" s="7"/>
      <c r="B200" s="7"/>
      <c r="C200" s="7">
        <v>160428</v>
      </c>
      <c r="D200" s="8" t="s">
        <v>227</v>
      </c>
      <c r="E200" s="11">
        <v>1996876</v>
      </c>
      <c r="F200" s="11">
        <v>1996876</v>
      </c>
      <c r="G200" s="40"/>
    </row>
    <row r="201" spans="1:7" ht="36.75" customHeight="1">
      <c r="A201" s="7"/>
      <c r="B201" s="7"/>
      <c r="C201" s="7">
        <v>160429</v>
      </c>
      <c r="D201" s="8" t="s">
        <v>228</v>
      </c>
      <c r="E201" s="11">
        <v>126769</v>
      </c>
      <c r="F201" s="11">
        <v>126769</v>
      </c>
      <c r="G201" s="40"/>
    </row>
    <row r="202" spans="1:7" ht="49.5" customHeight="1">
      <c r="A202" s="7"/>
      <c r="B202" s="7"/>
      <c r="C202" s="7">
        <v>160430</v>
      </c>
      <c r="D202" s="8" t="s">
        <v>229</v>
      </c>
      <c r="E202" s="9">
        <v>76560</v>
      </c>
      <c r="F202" s="9">
        <v>76560</v>
      </c>
      <c r="G202" s="40"/>
    </row>
    <row r="203" spans="1:7" ht="35.25" customHeight="1">
      <c r="A203" s="7"/>
      <c r="B203" s="7"/>
      <c r="C203" s="7">
        <v>160431</v>
      </c>
      <c r="D203" s="8" t="s">
        <v>230</v>
      </c>
      <c r="E203" s="9">
        <v>264480</v>
      </c>
      <c r="F203" s="9">
        <v>264480</v>
      </c>
      <c r="G203" s="40"/>
    </row>
    <row r="204" spans="1:7" ht="48" customHeight="1">
      <c r="A204" s="7"/>
      <c r="B204" s="7"/>
      <c r="C204" s="7">
        <v>160432</v>
      </c>
      <c r="D204" s="8" t="s">
        <v>231</v>
      </c>
      <c r="E204" s="9">
        <v>360672</v>
      </c>
      <c r="F204" s="9">
        <v>360672</v>
      </c>
      <c r="G204" s="40"/>
    </row>
    <row r="205" spans="1:7" ht="51" customHeight="1">
      <c r="A205" s="7"/>
      <c r="B205" s="7"/>
      <c r="C205" s="7">
        <v>160440</v>
      </c>
      <c r="D205" s="8" t="s">
        <v>232</v>
      </c>
      <c r="E205" s="9">
        <v>151380</v>
      </c>
      <c r="F205" s="9">
        <v>151380</v>
      </c>
      <c r="G205" s="40"/>
    </row>
    <row r="206" spans="1:7" ht="35.25" customHeight="1">
      <c r="A206" s="7"/>
      <c r="B206" s="7"/>
      <c r="C206" s="7">
        <v>160442</v>
      </c>
      <c r="D206" s="8" t="s">
        <v>233</v>
      </c>
      <c r="E206" s="9">
        <v>114840</v>
      </c>
      <c r="F206" s="9">
        <v>114840</v>
      </c>
      <c r="G206" s="40"/>
    </row>
    <row r="207" spans="1:7" ht="49.5" customHeight="1">
      <c r="A207" s="7"/>
      <c r="B207" s="7"/>
      <c r="C207" s="7">
        <v>160444</v>
      </c>
      <c r="D207" s="8" t="s">
        <v>339</v>
      </c>
      <c r="E207" s="9">
        <v>36192</v>
      </c>
      <c r="F207" s="9">
        <v>36192</v>
      </c>
      <c r="G207" s="40"/>
    </row>
    <row r="208" spans="1:7" ht="47.25" customHeight="1">
      <c r="A208" s="7"/>
      <c r="B208" s="7"/>
      <c r="C208" s="7">
        <v>160445</v>
      </c>
      <c r="D208" s="8" t="s">
        <v>340</v>
      </c>
      <c r="E208" s="9">
        <v>25056</v>
      </c>
      <c r="F208" s="9">
        <v>25056</v>
      </c>
      <c r="G208" s="40"/>
    </row>
    <row r="209" spans="1:7" s="16" customFormat="1" ht="65.25" customHeight="1">
      <c r="A209" s="7"/>
      <c r="B209" s="7"/>
      <c r="C209" s="7">
        <v>160450</v>
      </c>
      <c r="D209" s="8" t="s">
        <v>234</v>
      </c>
      <c r="E209" s="9">
        <f>E210+E211+E212+E213</f>
        <v>1072858</v>
      </c>
      <c r="F209" s="9">
        <f>F210+F211+F212+F213</f>
        <v>1072858</v>
      </c>
      <c r="G209" s="40"/>
    </row>
    <row r="210" spans="1:7" ht="49.5" customHeight="1">
      <c r="A210" s="7"/>
      <c r="B210" s="7"/>
      <c r="C210" s="7">
        <v>160451</v>
      </c>
      <c r="D210" s="8" t="s">
        <v>235</v>
      </c>
      <c r="E210" s="9">
        <f>38592+5789</f>
        <v>44381</v>
      </c>
      <c r="F210" s="9">
        <f>38592+5789</f>
        <v>44381</v>
      </c>
      <c r="G210" s="40"/>
    </row>
    <row r="211" spans="1:7" ht="50.25" customHeight="1">
      <c r="A211" s="7"/>
      <c r="B211" s="7"/>
      <c r="C211" s="7">
        <v>160452</v>
      </c>
      <c r="D211" s="8" t="s">
        <v>341</v>
      </c>
      <c r="E211" s="9">
        <f>67536+20261</f>
        <v>87797</v>
      </c>
      <c r="F211" s="9">
        <v>87797</v>
      </c>
      <c r="G211" s="40"/>
    </row>
    <row r="212" spans="1:7" ht="48" customHeight="1">
      <c r="A212" s="7"/>
      <c r="B212" s="7"/>
      <c r="C212" s="7">
        <v>160453</v>
      </c>
      <c r="D212" s="8" t="s">
        <v>236</v>
      </c>
      <c r="E212" s="11">
        <v>17367</v>
      </c>
      <c r="F212" s="11">
        <v>17367</v>
      </c>
      <c r="G212" s="40"/>
    </row>
    <row r="213" spans="1:7" ht="53.25" customHeight="1">
      <c r="A213" s="7"/>
      <c r="B213" s="7"/>
      <c r="C213" s="7">
        <v>160454</v>
      </c>
      <c r="D213" s="8" t="s">
        <v>342</v>
      </c>
      <c r="E213" s="11">
        <v>923313</v>
      </c>
      <c r="F213" s="11">
        <v>923313</v>
      </c>
      <c r="G213" s="40"/>
    </row>
    <row r="214" spans="1:7" ht="63">
      <c r="A214" s="7"/>
      <c r="B214" s="7"/>
      <c r="C214" s="7">
        <v>160455</v>
      </c>
      <c r="D214" s="8" t="s">
        <v>237</v>
      </c>
      <c r="E214" s="9">
        <v>0</v>
      </c>
      <c r="F214" s="9">
        <v>0</v>
      </c>
      <c r="G214" s="40"/>
    </row>
    <row r="215" spans="1:7" s="16" customFormat="1" ht="17.25" customHeight="1">
      <c r="A215" s="7"/>
      <c r="B215" s="7"/>
      <c r="C215" s="7">
        <v>160500</v>
      </c>
      <c r="D215" s="8" t="s">
        <v>238</v>
      </c>
      <c r="E215" s="9">
        <f>E216+E217</f>
        <v>16893460</v>
      </c>
      <c r="F215" s="11">
        <f>F216+F217</f>
        <v>16893460</v>
      </c>
      <c r="G215" s="40"/>
    </row>
    <row r="216" spans="1:7" ht="36.75" customHeight="1">
      <c r="A216" s="13"/>
      <c r="B216" s="13"/>
      <c r="C216" s="13">
        <v>160510</v>
      </c>
      <c r="D216" s="14" t="s">
        <v>239</v>
      </c>
      <c r="E216" s="11">
        <f>15035124+1000000</f>
        <v>16035124</v>
      </c>
      <c r="F216" s="11">
        <f>15035124+1000000</f>
        <v>16035124</v>
      </c>
      <c r="G216" s="40"/>
    </row>
    <row r="217" spans="1:7" ht="31.5" customHeight="1">
      <c r="A217" s="7"/>
      <c r="B217" s="7"/>
      <c r="C217" s="7">
        <v>160530</v>
      </c>
      <c r="D217" s="8" t="s">
        <v>240</v>
      </c>
      <c r="E217" s="9">
        <f>E218+E219</f>
        <v>858336</v>
      </c>
      <c r="F217" s="9">
        <f>F218+F219</f>
        <v>858336</v>
      </c>
      <c r="G217" s="40"/>
    </row>
    <row r="218" spans="1:7" ht="48.75" customHeight="1">
      <c r="A218" s="7"/>
      <c r="B218" s="7"/>
      <c r="C218" s="7">
        <v>160531</v>
      </c>
      <c r="D218" s="8" t="s">
        <v>241</v>
      </c>
      <c r="E218" s="9">
        <v>623076</v>
      </c>
      <c r="F218" s="9">
        <v>623076</v>
      </c>
      <c r="G218" s="40"/>
    </row>
    <row r="219" spans="1:7" ht="33" customHeight="1">
      <c r="A219" s="7"/>
      <c r="B219" s="7"/>
      <c r="C219" s="7">
        <v>160532</v>
      </c>
      <c r="D219" s="8" t="s">
        <v>242</v>
      </c>
      <c r="E219" s="9">
        <v>235260</v>
      </c>
      <c r="F219" s="9">
        <v>235260</v>
      </c>
      <c r="G219" s="40"/>
    </row>
    <row r="220" spans="1:7" s="16" customFormat="1" ht="31.5" customHeight="1">
      <c r="A220" s="7"/>
      <c r="B220" s="7"/>
      <c r="C220" s="7">
        <v>160600</v>
      </c>
      <c r="D220" s="8" t="s">
        <v>243</v>
      </c>
      <c r="E220" s="9">
        <f>E221+E222+E223</f>
        <v>23479600</v>
      </c>
      <c r="F220" s="9">
        <f>F221+F222+F223</f>
        <v>23479600</v>
      </c>
      <c r="G220" s="40"/>
    </row>
    <row r="221" spans="1:7" ht="21" customHeight="1">
      <c r="A221" s="7"/>
      <c r="B221" s="7"/>
      <c r="C221" s="7">
        <v>160610</v>
      </c>
      <c r="D221" s="8" t="s">
        <v>244</v>
      </c>
      <c r="E221" s="15">
        <v>0</v>
      </c>
      <c r="F221" s="15">
        <v>0</v>
      </c>
      <c r="G221" s="40"/>
    </row>
    <row r="222" spans="1:7" ht="24.75" customHeight="1">
      <c r="A222" s="7"/>
      <c r="B222" s="7"/>
      <c r="C222" s="7" t="s">
        <v>245</v>
      </c>
      <c r="D222" s="8" t="s">
        <v>246</v>
      </c>
      <c r="E222" s="9">
        <f>23213600</f>
        <v>23213600</v>
      </c>
      <c r="F222" s="9">
        <v>23213600</v>
      </c>
      <c r="G222" s="40"/>
    </row>
    <row r="223" spans="1:7" ht="32.25" customHeight="1">
      <c r="A223" s="7"/>
      <c r="B223" s="7"/>
      <c r="C223" s="7" t="s">
        <v>308</v>
      </c>
      <c r="D223" s="53" t="s">
        <v>309</v>
      </c>
      <c r="E223" s="11">
        <v>266000</v>
      </c>
      <c r="F223" s="11">
        <v>266000</v>
      </c>
      <c r="G223" s="40"/>
    </row>
    <row r="224" spans="1:7" s="16" customFormat="1" ht="64.5" customHeight="1">
      <c r="A224" s="7"/>
      <c r="B224" s="7"/>
      <c r="C224" s="7">
        <v>160700</v>
      </c>
      <c r="D224" s="8" t="s">
        <v>247</v>
      </c>
      <c r="E224" s="9">
        <f>E225+E226</f>
        <v>116443</v>
      </c>
      <c r="F224" s="9">
        <f>F225+F226</f>
        <v>116443</v>
      </c>
      <c r="G224" s="40"/>
    </row>
    <row r="225" spans="1:8" ht="67.5" customHeight="1">
      <c r="A225" s="7"/>
      <c r="B225" s="7"/>
      <c r="C225" s="7">
        <v>160710</v>
      </c>
      <c r="D225" s="8" t="s">
        <v>248</v>
      </c>
      <c r="E225" s="9">
        <v>112320</v>
      </c>
      <c r="F225" s="9">
        <v>112320</v>
      </c>
      <c r="G225" s="40"/>
    </row>
    <row r="226" spans="1:8" ht="33.75" customHeight="1">
      <c r="A226" s="7"/>
      <c r="B226" s="7"/>
      <c r="C226" s="7">
        <v>160730</v>
      </c>
      <c r="D226" s="8" t="s">
        <v>249</v>
      </c>
      <c r="E226" s="12">
        <v>4123</v>
      </c>
      <c r="F226" s="12">
        <v>4123</v>
      </c>
      <c r="G226" s="40"/>
    </row>
    <row r="227" spans="1:8" s="16" customFormat="1" ht="18" customHeight="1">
      <c r="A227" s="7"/>
      <c r="B227" s="7"/>
      <c r="C227" s="13">
        <v>160800</v>
      </c>
      <c r="D227" s="14" t="s">
        <v>250</v>
      </c>
      <c r="E227" s="9">
        <f>E228+E229</f>
        <v>5792446</v>
      </c>
      <c r="F227" s="9">
        <f>F228+F229</f>
        <v>5792446</v>
      </c>
      <c r="G227" s="40"/>
    </row>
    <row r="228" spans="1:8" s="21" customFormat="1" ht="33.75" customHeight="1">
      <c r="A228" s="20"/>
      <c r="B228" s="20"/>
      <c r="C228" s="13">
        <v>160810</v>
      </c>
      <c r="D228" s="14" t="s">
        <v>251</v>
      </c>
      <c r="E228" s="11">
        <v>5236606</v>
      </c>
      <c r="F228" s="11">
        <v>5236606</v>
      </c>
      <c r="G228" s="40"/>
    </row>
    <row r="229" spans="1:8" ht="62.25" customHeight="1">
      <c r="A229" s="7"/>
      <c r="B229" s="7"/>
      <c r="C229" s="7">
        <v>160830</v>
      </c>
      <c r="D229" s="8" t="s">
        <v>252</v>
      </c>
      <c r="E229" s="9">
        <v>555840</v>
      </c>
      <c r="F229" s="9">
        <v>555840</v>
      </c>
      <c r="G229" s="40"/>
    </row>
    <row r="230" spans="1:8" ht="31.5" customHeight="1">
      <c r="A230" s="7"/>
      <c r="B230" s="7"/>
      <c r="C230" s="55" t="s">
        <v>314</v>
      </c>
      <c r="D230" s="53" t="s">
        <v>315</v>
      </c>
      <c r="E230" s="9">
        <f>E231+E232</f>
        <v>130967322</v>
      </c>
      <c r="F230" s="9">
        <f>F231+F232</f>
        <v>262100855</v>
      </c>
      <c r="G230" s="40"/>
    </row>
    <row r="231" spans="1:8" ht="32.25" customHeight="1">
      <c r="A231" s="7"/>
      <c r="B231" s="7"/>
      <c r="C231" s="55" t="s">
        <v>316</v>
      </c>
      <c r="D231" s="53" t="s">
        <v>317</v>
      </c>
      <c r="E231" s="9">
        <v>130895785</v>
      </c>
      <c r="F231" s="65">
        <f>130895785+131133533</f>
        <v>262029318</v>
      </c>
      <c r="G231" s="62"/>
      <c r="H231" s="10"/>
    </row>
    <row r="232" spans="1:8" ht="48" customHeight="1">
      <c r="A232" s="7"/>
      <c r="B232" s="7"/>
      <c r="C232" s="55" t="s">
        <v>318</v>
      </c>
      <c r="D232" s="53" t="s">
        <v>319</v>
      </c>
      <c r="E232" s="9">
        <v>71537</v>
      </c>
      <c r="F232" s="9">
        <v>71537</v>
      </c>
      <c r="G232" s="40"/>
      <c r="H232" s="10"/>
    </row>
    <row r="233" spans="1:8">
      <c r="A233" s="7"/>
      <c r="B233" s="7"/>
      <c r="C233" s="7" t="s">
        <v>253</v>
      </c>
      <c r="D233" s="8" t="s">
        <v>254</v>
      </c>
      <c r="E233" s="9">
        <f>E234+E237</f>
        <v>1730957</v>
      </c>
      <c r="F233" s="9">
        <f>F234+F237</f>
        <v>1730957</v>
      </c>
      <c r="G233" s="40"/>
    </row>
    <row r="234" spans="1:8">
      <c r="A234" s="7"/>
      <c r="B234" s="7"/>
      <c r="C234" s="7" t="s">
        <v>255</v>
      </c>
      <c r="D234" s="8" t="s">
        <v>256</v>
      </c>
      <c r="E234" s="9">
        <f>E235</f>
        <v>1460957</v>
      </c>
      <c r="F234" s="9">
        <f>F235</f>
        <v>1460957</v>
      </c>
      <c r="G234" s="40"/>
    </row>
    <row r="235" spans="1:8" ht="30.75" customHeight="1">
      <c r="A235" s="7"/>
      <c r="B235" s="7"/>
      <c r="C235" s="7">
        <v>240100</v>
      </c>
      <c r="D235" s="8" t="s">
        <v>257</v>
      </c>
      <c r="E235" s="9">
        <f>E236</f>
        <v>1460957</v>
      </c>
      <c r="F235" s="9">
        <f>F236</f>
        <v>1460957</v>
      </c>
      <c r="G235" s="40"/>
    </row>
    <row r="236" spans="1:8" ht="46.15" customHeight="1">
      <c r="A236" s="7"/>
      <c r="B236" s="7"/>
      <c r="C236" s="7">
        <v>240120</v>
      </c>
      <c r="D236" s="8" t="s">
        <v>258</v>
      </c>
      <c r="E236" s="9">
        <f>1775957-215000-100000</f>
        <v>1460957</v>
      </c>
      <c r="F236" s="9">
        <f>1775957-215000-100000</f>
        <v>1460957</v>
      </c>
      <c r="G236" s="40"/>
    </row>
    <row r="237" spans="1:8">
      <c r="A237" s="7"/>
      <c r="B237" s="7"/>
      <c r="C237" s="7"/>
      <c r="D237" s="8" t="s">
        <v>259</v>
      </c>
      <c r="E237" s="9">
        <v>270000</v>
      </c>
      <c r="F237" s="11">
        <v>270000</v>
      </c>
      <c r="G237" s="40"/>
    </row>
    <row r="238" spans="1:8">
      <c r="A238" s="7"/>
      <c r="B238" s="7"/>
      <c r="C238" s="38" t="s">
        <v>302</v>
      </c>
      <c r="D238" s="39" t="s">
        <v>303</v>
      </c>
      <c r="E238" s="11">
        <f>E239</f>
        <v>0</v>
      </c>
      <c r="F238" s="11">
        <f>F239</f>
        <v>0</v>
      </c>
      <c r="G238" s="40"/>
    </row>
    <row r="239" spans="1:8">
      <c r="A239" s="7"/>
      <c r="B239" s="7"/>
      <c r="C239" s="38" t="s">
        <v>304</v>
      </c>
      <c r="D239" s="39" t="s">
        <v>305</v>
      </c>
      <c r="E239" s="11">
        <v>0</v>
      </c>
      <c r="F239" s="11">
        <v>0</v>
      </c>
      <c r="G239" s="40"/>
    </row>
    <row r="240" spans="1:8">
      <c r="A240" s="7"/>
      <c r="B240" s="7"/>
      <c r="C240" s="7" t="s">
        <v>260</v>
      </c>
      <c r="D240" s="8" t="s">
        <v>261</v>
      </c>
      <c r="E240" s="9">
        <f>E13+E52+E71+E112+E238</f>
        <v>2596116772</v>
      </c>
      <c r="F240" s="9">
        <f>F13+F52+F71+F112+F238</f>
        <v>2727250305</v>
      </c>
      <c r="G240" s="40"/>
      <c r="H240" s="10"/>
    </row>
    <row r="241" spans="5:6">
      <c r="F241" s="10"/>
    </row>
    <row r="242" spans="5:6">
      <c r="F242" s="10"/>
    </row>
    <row r="245" spans="5:6">
      <c r="F245" s="10"/>
    </row>
    <row r="246" spans="5:6">
      <c r="F246" s="10"/>
    </row>
    <row r="247" spans="5:6">
      <c r="F247" s="10"/>
    </row>
    <row r="250" spans="5:6">
      <c r="E250" s="10"/>
      <c r="F250" s="10"/>
    </row>
  </sheetData>
  <mergeCells count="138">
    <mergeCell ref="A11:B11"/>
    <mergeCell ref="C11:C12"/>
    <mergeCell ref="A9:F9"/>
    <mergeCell ref="B3:C3"/>
    <mergeCell ref="HS3:HT3"/>
    <mergeCell ref="D1:F1"/>
    <mergeCell ref="D2:F2"/>
    <mergeCell ref="D3:F3"/>
    <mergeCell ref="D4:F4"/>
    <mergeCell ref="D5:F5"/>
    <mergeCell ref="D6:F6"/>
    <mergeCell ref="IS3:IT3"/>
    <mergeCell ref="IC3:ID3"/>
    <mergeCell ref="IE3:IF3"/>
    <mergeCell ref="IG3:IH3"/>
    <mergeCell ref="II3:IJ3"/>
    <mergeCell ref="F11:F12"/>
    <mergeCell ref="D7:F7"/>
    <mergeCell ref="IA3:IB3"/>
    <mergeCell ref="D11:D12"/>
    <mergeCell ref="E11:E12"/>
    <mergeCell ref="IO3:IP3"/>
    <mergeCell ref="IQ3:IR3"/>
    <mergeCell ref="HK3:HL3"/>
    <mergeCell ref="HM3:HN3"/>
    <mergeCell ref="HO3:HP3"/>
    <mergeCell ref="IK3:IL3"/>
    <mergeCell ref="IM3:IN3"/>
    <mergeCell ref="HQ3:HR3"/>
    <mergeCell ref="HU3:HV3"/>
    <mergeCell ref="GW3:GX3"/>
    <mergeCell ref="HW3:HX3"/>
    <mergeCell ref="HY3:HZ3"/>
    <mergeCell ref="GY3:GZ3"/>
    <mergeCell ref="HA3:HB3"/>
    <mergeCell ref="HC3:HD3"/>
    <mergeCell ref="HE3:HF3"/>
    <mergeCell ref="HG3:HH3"/>
    <mergeCell ref="HI3:HJ3"/>
    <mergeCell ref="GE3:GF3"/>
    <mergeCell ref="GG3:GH3"/>
    <mergeCell ref="GI3:GJ3"/>
    <mergeCell ref="GK3:GL3"/>
    <mergeCell ref="GM3:GN3"/>
    <mergeCell ref="GO3:GP3"/>
    <mergeCell ref="GQ3:GR3"/>
    <mergeCell ref="GS3:GT3"/>
    <mergeCell ref="GU3:GV3"/>
    <mergeCell ref="FM3:FN3"/>
    <mergeCell ref="FO3:FP3"/>
    <mergeCell ref="FQ3:FR3"/>
    <mergeCell ref="FS3:FT3"/>
    <mergeCell ref="FU3:FV3"/>
    <mergeCell ref="FW3:FX3"/>
    <mergeCell ref="FY3:FZ3"/>
    <mergeCell ref="GA3:GB3"/>
    <mergeCell ref="GC3:GD3"/>
    <mergeCell ref="EU3:EV3"/>
    <mergeCell ref="EW3:EX3"/>
    <mergeCell ref="EY3:EZ3"/>
    <mergeCell ref="FA3:FB3"/>
    <mergeCell ref="FC3:FD3"/>
    <mergeCell ref="FE3:FF3"/>
    <mergeCell ref="FG3:FH3"/>
    <mergeCell ref="FI3:FJ3"/>
    <mergeCell ref="FK3:FL3"/>
    <mergeCell ref="EC3:ED3"/>
    <mergeCell ref="EE3:EF3"/>
    <mergeCell ref="EG3:EH3"/>
    <mergeCell ref="EI3:EJ3"/>
    <mergeCell ref="EK3:EL3"/>
    <mergeCell ref="EM3:EN3"/>
    <mergeCell ref="EO3:EP3"/>
    <mergeCell ref="EQ3:ER3"/>
    <mergeCell ref="ES3:ET3"/>
    <mergeCell ref="DK3:DL3"/>
    <mergeCell ref="DM3:DN3"/>
    <mergeCell ref="DO3:DP3"/>
    <mergeCell ref="DQ3:DR3"/>
    <mergeCell ref="DS3:DT3"/>
    <mergeCell ref="DU3:DV3"/>
    <mergeCell ref="DW3:DX3"/>
    <mergeCell ref="DY3:DZ3"/>
    <mergeCell ref="EA3:EB3"/>
    <mergeCell ref="CS3:CT3"/>
    <mergeCell ref="CU3:CV3"/>
    <mergeCell ref="CW3:CX3"/>
    <mergeCell ref="CY3:CZ3"/>
    <mergeCell ref="DA3:DB3"/>
    <mergeCell ref="DC3:DD3"/>
    <mergeCell ref="DE3:DF3"/>
    <mergeCell ref="DG3:DH3"/>
    <mergeCell ref="DI3:DJ3"/>
    <mergeCell ref="CA3:CB3"/>
    <mergeCell ref="CC3:CD3"/>
    <mergeCell ref="CE3:CF3"/>
    <mergeCell ref="CG3:CH3"/>
    <mergeCell ref="CI3:CJ3"/>
    <mergeCell ref="CK3:CL3"/>
    <mergeCell ref="CM3:CN3"/>
    <mergeCell ref="CO3:CP3"/>
    <mergeCell ref="CQ3:CR3"/>
    <mergeCell ref="BI3:BJ3"/>
    <mergeCell ref="BK3:BL3"/>
    <mergeCell ref="BM3:BN3"/>
    <mergeCell ref="BO3:BP3"/>
    <mergeCell ref="BQ3:BR3"/>
    <mergeCell ref="BS3:BT3"/>
    <mergeCell ref="BU3:BV3"/>
    <mergeCell ref="BW3:BX3"/>
    <mergeCell ref="BY3:BZ3"/>
    <mergeCell ref="AQ3:AR3"/>
    <mergeCell ref="AS3:AT3"/>
    <mergeCell ref="AU3:AV3"/>
    <mergeCell ref="AW3:AX3"/>
    <mergeCell ref="AY3:AZ3"/>
    <mergeCell ref="BA3:BB3"/>
    <mergeCell ref="BC3:BD3"/>
    <mergeCell ref="BE3:BF3"/>
    <mergeCell ref="BG3:BH3"/>
    <mergeCell ref="Y3:Z3"/>
    <mergeCell ref="AA3:AB3"/>
    <mergeCell ref="AC3:AD3"/>
    <mergeCell ref="AE3:AF3"/>
    <mergeCell ref="AG3:AH3"/>
    <mergeCell ref="AI3:AJ3"/>
    <mergeCell ref="AK3:AL3"/>
    <mergeCell ref="AM3:AN3"/>
    <mergeCell ref="AO3:AP3"/>
    <mergeCell ref="G3:H3"/>
    <mergeCell ref="I3:J3"/>
    <mergeCell ref="K3:L3"/>
    <mergeCell ref="M3:N3"/>
    <mergeCell ref="O3:P3"/>
    <mergeCell ref="Q3:R3"/>
    <mergeCell ref="S3:T3"/>
    <mergeCell ref="U3:V3"/>
    <mergeCell ref="W3:X3"/>
  </mergeCells>
  <pageMargins left="0.59055118110236227" right="0.35433070866141736" top="0.55118110236220474" bottom="0.39370078740157483" header="0.31496062992125984" footer="0.31496062992125984"/>
  <pageSetup paperSize="9" scale="76" firstPageNumber="27" orientation="portrait" useFirstPageNumber="1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F19"/>
  <sheetViews>
    <sheetView tabSelected="1" zoomScaleNormal="100" workbookViewId="0">
      <selection activeCell="B7" sqref="B7:D7"/>
    </sheetView>
  </sheetViews>
  <sheetFormatPr defaultRowHeight="15"/>
  <cols>
    <col min="1" max="1" width="9.140625" style="49" customWidth="1"/>
    <col min="2" max="2" width="55.140625" style="49" customWidth="1"/>
    <col min="3" max="3" width="21" style="49" customWidth="1"/>
    <col min="4" max="4" width="18.28515625" style="49" customWidth="1"/>
    <col min="5" max="5" width="9.140625" style="49"/>
    <col min="6" max="6" width="9.85546875" style="49" bestFit="1" customWidth="1"/>
    <col min="7" max="16384" width="9.140625" style="49"/>
  </cols>
  <sheetData>
    <row r="1" spans="1:6" ht="15.75">
      <c r="B1" s="68" t="s">
        <v>306</v>
      </c>
      <c r="C1" s="68"/>
      <c r="D1" s="68"/>
    </row>
    <row r="2" spans="1:6" ht="15.75">
      <c r="B2" s="68" t="s">
        <v>324</v>
      </c>
      <c r="C2" s="68"/>
      <c r="D2" s="68"/>
    </row>
    <row r="3" spans="1:6" ht="15.75">
      <c r="B3" s="68" t="s">
        <v>328</v>
      </c>
      <c r="C3" s="68"/>
      <c r="D3" s="68"/>
    </row>
    <row r="4" spans="1:6" ht="15.75">
      <c r="B4" s="68" t="s">
        <v>263</v>
      </c>
      <c r="C4" s="68"/>
      <c r="D4" s="68"/>
    </row>
    <row r="5" spans="1:6" ht="15.75">
      <c r="B5" s="68" t="s">
        <v>329</v>
      </c>
      <c r="C5" s="68"/>
      <c r="D5" s="68"/>
    </row>
    <row r="6" spans="1:6" ht="15.75">
      <c r="B6" s="68" t="s">
        <v>264</v>
      </c>
      <c r="C6" s="68"/>
      <c r="D6" s="68"/>
    </row>
    <row r="7" spans="1:6" ht="15.75">
      <c r="B7" s="68" t="s">
        <v>325</v>
      </c>
      <c r="C7" s="68"/>
      <c r="D7" s="68"/>
    </row>
    <row r="9" spans="1:6" ht="43.5" customHeight="1">
      <c r="A9" s="80" t="s">
        <v>297</v>
      </c>
      <c r="B9" s="80"/>
      <c r="C9" s="80"/>
      <c r="D9" s="80"/>
    </row>
    <row r="10" spans="1:6" ht="25.5" customHeight="1">
      <c r="A10" s="60"/>
      <c r="B10" s="60"/>
      <c r="C10" s="60"/>
      <c r="D10" s="60"/>
    </row>
    <row r="11" spans="1:6" ht="15.75" hidden="1">
      <c r="A11" s="46"/>
      <c r="B11" s="50"/>
      <c r="C11" s="50"/>
    </row>
    <row r="12" spans="1:6" ht="87" customHeight="1">
      <c r="A12" s="66" t="s">
        <v>0</v>
      </c>
      <c r="B12" s="66" t="s">
        <v>298</v>
      </c>
      <c r="C12" s="63" t="s">
        <v>321</v>
      </c>
      <c r="D12" s="64" t="s">
        <v>322</v>
      </c>
    </row>
    <row r="13" spans="1:6" ht="15.75">
      <c r="A13" s="51" t="s">
        <v>299</v>
      </c>
      <c r="B13" s="8" t="s">
        <v>300</v>
      </c>
      <c r="C13" s="11">
        <v>661631555</v>
      </c>
      <c r="D13" s="11">
        <v>681456542</v>
      </c>
    </row>
    <row r="14" spans="1:6" ht="15.75">
      <c r="A14" s="51"/>
      <c r="B14" s="8" t="s">
        <v>301</v>
      </c>
      <c r="C14" s="11">
        <f>C13</f>
        <v>661631555</v>
      </c>
      <c r="D14" s="59">
        <f>D13</f>
        <v>681456542</v>
      </c>
      <c r="F14" s="52"/>
    </row>
    <row r="15" spans="1:6">
      <c r="D15" s="52"/>
    </row>
    <row r="16" spans="1:6">
      <c r="D16" s="52"/>
    </row>
    <row r="17" spans="4:4">
      <c r="D17" s="52"/>
    </row>
    <row r="18" spans="4:4">
      <c r="D18" s="52"/>
    </row>
    <row r="19" spans="4:4">
      <c r="D19" s="52"/>
    </row>
  </sheetData>
  <mergeCells count="8">
    <mergeCell ref="B7:D7"/>
    <mergeCell ref="A9:D9"/>
    <mergeCell ref="B1:D1"/>
    <mergeCell ref="B2:D2"/>
    <mergeCell ref="B3:D3"/>
    <mergeCell ref="B4:D4"/>
    <mergeCell ref="B5:D5"/>
    <mergeCell ref="B6:D6"/>
  </mergeCells>
  <pageMargins left="0.70866141732283472" right="0.70866141732283472" top="0.74803149606299213" bottom="0.74803149606299213" header="0.31496062992125984" footer="0.31496062992125984"/>
  <pageSetup paperSize="9" scale="81" firstPageNumber="38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 №1 </vt:lpstr>
      <vt:lpstr>Пр№2</vt:lpstr>
      <vt:lpstr>Пр№3</vt:lpstr>
      <vt:lpstr>'Пр №1 '!Заголовки_для_печати</vt:lpstr>
      <vt:lpstr>Пр№2!Заголовки_для_печати</vt:lpstr>
      <vt:lpstr>'Пр №1 '!Область_печати</vt:lpstr>
      <vt:lpstr>Пр№2!Область_печати</vt:lpstr>
      <vt:lpstr>Пр№3!Область_печати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2017-12-21T13:36:47Z</cp:lastPrinted>
  <dcterms:created xsi:type="dcterms:W3CDTF">2006-09-16T00:00:00Z</dcterms:created>
  <dcterms:modified xsi:type="dcterms:W3CDTF">2018-12-24T09:58:29Z</dcterms:modified>
</cp:coreProperties>
</file>